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Джансузян 2025\"/>
    </mc:Choice>
  </mc:AlternateContent>
  <bookViews>
    <workbookView xWindow="0" yWindow="0" windowWidth="28800" windowHeight="13500" tabRatio="500" activeTab="1"/>
  </bookViews>
  <sheets>
    <sheet name=" завтрак 7-11 лет" sheetId="1" r:id="rId1"/>
    <sheet name=" обед 7-11 лет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E78" i="1" l="1"/>
  <c r="G78" i="1"/>
  <c r="H78" i="1"/>
  <c r="I78" i="1"/>
  <c r="J78" i="1"/>
  <c r="E66" i="1"/>
  <c r="G66" i="1"/>
  <c r="J66" i="1"/>
  <c r="F169" i="2"/>
  <c r="J164" i="2"/>
  <c r="I164" i="2"/>
  <c r="H164" i="2"/>
  <c r="G164" i="2"/>
  <c r="E164" i="2"/>
  <c r="J156" i="2"/>
  <c r="I156" i="2"/>
  <c r="H156" i="2"/>
  <c r="G156" i="2"/>
  <c r="E156" i="2"/>
  <c r="J148" i="2"/>
  <c r="I148" i="2"/>
  <c r="H148" i="2"/>
  <c r="G148" i="2"/>
  <c r="E148" i="2"/>
  <c r="I141" i="2"/>
  <c r="H141" i="2"/>
  <c r="G141" i="2"/>
  <c r="E141" i="2"/>
  <c r="J137" i="2"/>
  <c r="J141" i="2" s="1"/>
  <c r="I133" i="2"/>
  <c r="H133" i="2"/>
  <c r="G133" i="2"/>
  <c r="J127" i="2"/>
  <c r="I126" i="2"/>
  <c r="H126" i="2"/>
  <c r="G126" i="2"/>
  <c r="E126" i="2"/>
  <c r="J121" i="2"/>
  <c r="J126" i="2" s="1"/>
  <c r="J118" i="2"/>
  <c r="I118" i="2"/>
  <c r="H118" i="2"/>
  <c r="G118" i="2"/>
  <c r="H110" i="2"/>
  <c r="E110" i="2"/>
  <c r="I110" i="2"/>
  <c r="J110" i="2"/>
  <c r="J102" i="2"/>
  <c r="I102" i="2"/>
  <c r="H102" i="2"/>
  <c r="G102" i="2"/>
  <c r="E102" i="2"/>
  <c r="J95" i="2"/>
  <c r="I95" i="2"/>
  <c r="H95" i="2"/>
  <c r="G95" i="2"/>
  <c r="G88" i="2"/>
  <c r="E88" i="2"/>
  <c r="J87" i="2"/>
  <c r="J86" i="2"/>
  <c r="I85" i="2"/>
  <c r="I88" i="2" s="1"/>
  <c r="H85" i="2"/>
  <c r="H88" i="2" s="1"/>
  <c r="I80" i="2"/>
  <c r="H80" i="2"/>
  <c r="G80" i="2"/>
  <c r="E80" i="2"/>
  <c r="J79" i="2"/>
  <c r="J78" i="2"/>
  <c r="I73" i="2"/>
  <c r="H73" i="2"/>
  <c r="G73" i="2"/>
  <c r="E73" i="2"/>
  <c r="J69" i="2"/>
  <c r="J73" i="2" s="1"/>
  <c r="J65" i="2"/>
  <c r="I65" i="2"/>
  <c r="H65" i="2"/>
  <c r="G65" i="2"/>
  <c r="E65" i="2"/>
  <c r="J57" i="2"/>
  <c r="I57" i="2"/>
  <c r="H57" i="2"/>
  <c r="G57" i="2"/>
  <c r="E57" i="2"/>
  <c r="J49" i="2"/>
  <c r="I49" i="2"/>
  <c r="H49" i="2"/>
  <c r="G49" i="2"/>
  <c r="E49" i="2"/>
  <c r="I41" i="2"/>
  <c r="H41" i="2"/>
  <c r="G41" i="2"/>
  <c r="J34" i="2"/>
  <c r="J41" i="2" s="1"/>
  <c r="J33" i="2"/>
  <c r="I33" i="2"/>
  <c r="H33" i="2"/>
  <c r="G33" i="2"/>
  <c r="E33" i="2"/>
  <c r="I26" i="2"/>
  <c r="H26" i="2"/>
  <c r="G26" i="2"/>
  <c r="E26" i="2"/>
  <c r="J22" i="2"/>
  <c r="J26" i="2" s="1"/>
  <c r="I19" i="2"/>
  <c r="H19" i="2"/>
  <c r="G19" i="2"/>
  <c r="E19" i="2"/>
  <c r="J15" i="2"/>
  <c r="F138" i="1"/>
  <c r="F139" i="1" s="1"/>
  <c r="J134" i="1"/>
  <c r="I134" i="1"/>
  <c r="H134" i="1"/>
  <c r="G134" i="1"/>
  <c r="E134" i="1"/>
  <c r="I127" i="1"/>
  <c r="H127" i="1"/>
  <c r="G127" i="1"/>
  <c r="E127" i="1"/>
  <c r="J127" i="1"/>
  <c r="J121" i="1"/>
  <c r="I121" i="1"/>
  <c r="H121" i="1"/>
  <c r="G121" i="1"/>
  <c r="J115" i="1"/>
  <c r="I115" i="1"/>
  <c r="H115" i="1"/>
  <c r="G115" i="1"/>
  <c r="E115" i="1"/>
  <c r="I109" i="1"/>
  <c r="H109" i="1"/>
  <c r="G109" i="1"/>
  <c r="E109" i="1"/>
  <c r="J109" i="1"/>
  <c r="I103" i="1"/>
  <c r="H103" i="1"/>
  <c r="G103" i="1"/>
  <c r="E103" i="1"/>
  <c r="J98" i="1"/>
  <c r="J103" i="1" s="1"/>
  <c r="I97" i="1"/>
  <c r="H97" i="1"/>
  <c r="G97" i="1"/>
  <c r="E97" i="1"/>
  <c r="J97" i="1"/>
  <c r="J91" i="1"/>
  <c r="I91" i="1"/>
  <c r="H91" i="1"/>
  <c r="G91" i="1"/>
  <c r="J84" i="1"/>
  <c r="I84" i="1"/>
  <c r="H84" i="1"/>
  <c r="G84" i="1"/>
  <c r="E84" i="1"/>
  <c r="J72" i="1"/>
  <c r="I72" i="1"/>
  <c r="H72" i="1"/>
  <c r="G72" i="1"/>
  <c r="E72" i="1"/>
  <c r="I63" i="1"/>
  <c r="I66" i="1" s="1"/>
  <c r="H63" i="1"/>
  <c r="H66" i="1" s="1"/>
  <c r="E60" i="1"/>
  <c r="J55" i="1"/>
  <c r="I55" i="1"/>
  <c r="H55" i="1"/>
  <c r="G55" i="1"/>
  <c r="I49" i="1"/>
  <c r="H49" i="1"/>
  <c r="G49" i="1"/>
  <c r="E49" i="1"/>
  <c r="J45" i="1"/>
  <c r="J49" i="1" s="1"/>
  <c r="I42" i="1"/>
  <c r="H42" i="1"/>
  <c r="G42" i="1"/>
  <c r="E42" i="1"/>
  <c r="J40" i="1"/>
  <c r="J38" i="1"/>
  <c r="J37" i="1"/>
  <c r="I36" i="1"/>
  <c r="H36" i="1"/>
  <c r="G36" i="1"/>
  <c r="J34" i="1"/>
  <c r="J36" i="1" s="1"/>
  <c r="I29" i="1"/>
  <c r="H29" i="1"/>
  <c r="G29" i="1"/>
  <c r="E29" i="1"/>
  <c r="J27" i="1"/>
  <c r="I23" i="1"/>
  <c r="H23" i="1"/>
  <c r="G23" i="1"/>
  <c r="E23" i="1"/>
  <c r="J21" i="1"/>
  <c r="J20" i="1"/>
  <c r="J19" i="1"/>
  <c r="I18" i="1"/>
  <c r="H18" i="1"/>
  <c r="G18" i="1"/>
  <c r="J15" i="1"/>
  <c r="J18" i="1" s="1"/>
  <c r="J133" i="2" l="1"/>
  <c r="J80" i="2"/>
  <c r="J42" i="1"/>
  <c r="J23" i="1"/>
  <c r="I168" i="2"/>
  <c r="I169" i="2" s="1"/>
  <c r="I170" i="2" s="1"/>
  <c r="J19" i="2"/>
  <c r="I138" i="1"/>
  <c r="I139" i="1" s="1"/>
  <c r="I140" i="1" s="1"/>
  <c r="G138" i="1"/>
  <c r="G139" i="1" s="1"/>
  <c r="G140" i="1" s="1"/>
  <c r="E138" i="1"/>
  <c r="E139" i="1" s="1"/>
  <c r="E168" i="2"/>
  <c r="E169" i="2" s="1"/>
  <c r="G110" i="2"/>
  <c r="G168" i="2" s="1"/>
  <c r="G169" i="2" s="1"/>
  <c r="G170" i="2" s="1"/>
  <c r="H138" i="1"/>
  <c r="H139" i="1" s="1"/>
  <c r="H140" i="1" s="1"/>
  <c r="H168" i="2"/>
  <c r="H169" i="2" s="1"/>
  <c r="H170" i="2" s="1"/>
  <c r="J85" i="2"/>
  <c r="J88" i="2" s="1"/>
  <c r="J168" i="2" l="1"/>
  <c r="J169" i="2" s="1"/>
  <c r="J170" i="2" s="1"/>
  <c r="J138" i="1"/>
  <c r="J139" i="1" s="1"/>
  <c r="J140" i="1" s="1"/>
</calcChain>
</file>

<file path=xl/sharedStrings.xml><?xml version="1.0" encoding="utf-8"?>
<sst xmlns="http://schemas.openxmlformats.org/spreadsheetml/2006/main" count="521" uniqueCount="162">
  <si>
    <t>СОГЛАСОВАНО:</t>
  </si>
  <si>
    <t>Возрастная группа</t>
  </si>
  <si>
    <t>7-11 лет</t>
  </si>
  <si>
    <t>Сезон осенне-зимний</t>
  </si>
  <si>
    <t>День</t>
  </si>
  <si>
    <t>№
Рецептуры</t>
  </si>
  <si>
    <t>Прием пищи, наименование блюда</t>
  </si>
  <si>
    <t>Масса порции (г)</t>
  </si>
  <si>
    <t>Цена , руб</t>
  </si>
  <si>
    <t>Пищевые вещества (г)</t>
  </si>
  <si>
    <t>ЭЦ (ккал)</t>
  </si>
  <si>
    <t>Б</t>
  </si>
  <si>
    <t>Ж</t>
  </si>
  <si>
    <t>У</t>
  </si>
  <si>
    <t>День 1</t>
  </si>
  <si>
    <t>14/М</t>
  </si>
  <si>
    <t>174/М</t>
  </si>
  <si>
    <t>Каша вязкая молочная из рисовой крупы</t>
  </si>
  <si>
    <t>150/5</t>
  </si>
  <si>
    <t>377/М</t>
  </si>
  <si>
    <t>Чай с сахаром и лимоном</t>
  </si>
  <si>
    <t>Хлеб пшеничный</t>
  </si>
  <si>
    <t>338/М</t>
  </si>
  <si>
    <t>Итого за Завтрак</t>
  </si>
  <si>
    <t>День 2</t>
  </si>
  <si>
    <t>Каша гречневая по-купечески</t>
  </si>
  <si>
    <t>376/М</t>
  </si>
  <si>
    <t>Чай с сахаром</t>
  </si>
  <si>
    <t>День 3</t>
  </si>
  <si>
    <t xml:space="preserve">Вареники с картофелем и маслом сливочным </t>
  </si>
  <si>
    <t>382/М</t>
  </si>
  <si>
    <t>Какао на молоке</t>
  </si>
  <si>
    <t>Масло сливочное</t>
  </si>
  <si>
    <t>День 4</t>
  </si>
  <si>
    <t>279/М</t>
  </si>
  <si>
    <t>171/М</t>
  </si>
  <si>
    <t>Булгур отварной с маслом сливочным</t>
  </si>
  <si>
    <t>День 5</t>
  </si>
  <si>
    <t>209/М</t>
  </si>
  <si>
    <t>Яйцо вареное</t>
  </si>
  <si>
    <t>Каша вязкая молочная из гречневой крупы</t>
  </si>
  <si>
    <t>День 6</t>
  </si>
  <si>
    <t>Сыр полутвердый</t>
  </si>
  <si>
    <t>274/К</t>
  </si>
  <si>
    <t>Соус «Болоньезе»</t>
  </si>
  <si>
    <t>202/М</t>
  </si>
  <si>
    <t>Макароны отварные</t>
  </si>
  <si>
    <t>День 7</t>
  </si>
  <si>
    <t xml:space="preserve">Сосиски  отварные </t>
  </si>
  <si>
    <t>Каша гречневая рассыпчатая с маслом сливочным (150/5)</t>
  </si>
  <si>
    <t>День 8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</si>
  <si>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</si>
  <si>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</si>
  <si>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</si>
  <si>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День 9</t>
  </si>
  <si>
    <t>16/М</t>
  </si>
  <si>
    <t>Ветчина</t>
  </si>
  <si>
    <t>219/М</t>
  </si>
  <si>
    <t>Сырники из творога с молоком сгущенным (130/30)</t>
  </si>
  <si>
    <t>День 10</t>
  </si>
  <si>
    <t xml:space="preserve">Макароны отварные с маслом сливочным </t>
  </si>
  <si>
    <t>День 11</t>
  </si>
  <si>
    <t>День 12</t>
  </si>
  <si>
    <t>223/М</t>
  </si>
  <si>
    <t>Запеканка из творога с соусом вишневым , 130/30</t>
  </si>
  <si>
    <t>День 13</t>
  </si>
  <si>
    <t>175/М</t>
  </si>
  <si>
    <t>Каша вязкая молочная из смеси круп</t>
  </si>
  <si>
    <t>200/5/5</t>
  </si>
  <si>
    <t>Панкейки</t>
  </si>
  <si>
    <t>День 14</t>
  </si>
  <si>
    <t>268/М</t>
  </si>
  <si>
    <t xml:space="preserve">Тефтели из говядины </t>
  </si>
  <si>
    <t>Икра кабачковая</t>
  </si>
  <si>
    <t>День 15</t>
  </si>
  <si>
    <t>211/М</t>
  </si>
  <si>
    <t>Омлет с сыром</t>
  </si>
  <si>
    <t>День 16</t>
  </si>
  <si>
    <t>Макароны отварные с соусом томатным (150/30)</t>
  </si>
  <si>
    <t>День 17</t>
  </si>
  <si>
    <t>День 18</t>
  </si>
  <si>
    <t>Пирог осетинский с картофелем и сыром</t>
  </si>
  <si>
    <t>День 19</t>
  </si>
  <si>
    <t>Наггетсы из курицы</t>
  </si>
  <si>
    <t>128/М</t>
  </si>
  <si>
    <t>Картофельное пюре с маслом сливочным (150/5)</t>
  </si>
  <si>
    <t>День 20</t>
  </si>
  <si>
    <t>232/М</t>
  </si>
  <si>
    <t>Рыба запеченная (минтай)</t>
  </si>
  <si>
    <t>415/К</t>
  </si>
  <si>
    <t xml:space="preserve">Рис припущенный с овощами                  </t>
  </si>
  <si>
    <t>Среднее значение</t>
  </si>
  <si>
    <t>Выполнение СанПиН, % от суточной нормы</t>
  </si>
  <si>
    <t>100 % Норма СанПиН</t>
  </si>
  <si>
    <t>Возрастная группа 7-11 лет</t>
  </si>
  <si>
    <t>Цена, руб</t>
  </si>
  <si>
    <t>62К</t>
  </si>
  <si>
    <t>Салат из моркови</t>
  </si>
  <si>
    <t>82/М</t>
  </si>
  <si>
    <t>Борщ из капусты с картофелем и сметаной, 200/5</t>
  </si>
  <si>
    <t>Хлеб ржано-пшеничный</t>
  </si>
  <si>
    <t>Итого за Обед</t>
  </si>
  <si>
    <t>45/М</t>
  </si>
  <si>
    <t>Салат из белокочанной капусты</t>
  </si>
  <si>
    <t>102/М</t>
  </si>
  <si>
    <t>Суп картофельный с рисом со сметаной, 200/5</t>
  </si>
  <si>
    <t>349/М</t>
  </si>
  <si>
    <t>Компот из сухофруктов</t>
  </si>
  <si>
    <t>102М</t>
  </si>
  <si>
    <t>Суп картофельный с бобовыми (фасолью)</t>
  </si>
  <si>
    <t>291/М</t>
  </si>
  <si>
    <t>75М</t>
  </si>
  <si>
    <t>Икра свекольная</t>
  </si>
  <si>
    <t>99/К</t>
  </si>
  <si>
    <t>Салат «Светофор»</t>
  </si>
  <si>
    <t>Суп картофельный с бобовыми (горохом)</t>
  </si>
  <si>
    <t>49/М</t>
  </si>
  <si>
    <t>Салат витаминный /2 вариант/</t>
  </si>
  <si>
    <t>101/М</t>
  </si>
  <si>
    <t>50/М</t>
  </si>
  <si>
    <t>Салат из свеклы с сыром из твердых сортов</t>
  </si>
  <si>
    <t>88/М</t>
  </si>
  <si>
    <t>Щи из капусты с картофелем и сметаной, 200/5</t>
  </si>
  <si>
    <t>Сосиски  отварные</t>
  </si>
  <si>
    <t>23/М</t>
  </si>
  <si>
    <t>Салат из белокочанной капусты с кукурузой</t>
  </si>
  <si>
    <t>Булгур с овощами</t>
  </si>
  <si>
    <t>67/М</t>
  </si>
  <si>
    <t>Винегрет овощной</t>
  </si>
  <si>
    <t xml:space="preserve">Суп картофельный с курицей </t>
  </si>
  <si>
    <t>Салат «Осенний»</t>
  </si>
  <si>
    <t>103/М</t>
  </si>
  <si>
    <t>Суп картофельный с макаронными изделиями</t>
  </si>
  <si>
    <t>Суп картофельный с рисом со сметаной</t>
  </si>
  <si>
    <t>Булгур с говядиной и овощами</t>
  </si>
  <si>
    <t>Картофель, тушеный с луком  и морковью</t>
  </si>
  <si>
    <t>Суп картофельный с бобовыми (чечевица)</t>
  </si>
  <si>
    <t>Тефтели из говядины с соусом красным</t>
  </si>
  <si>
    <t>90/30</t>
  </si>
  <si>
    <t xml:space="preserve">Каша гречневая рассыпчатая </t>
  </si>
  <si>
    <t>Салат картофельный с морковью и зеленым горошком</t>
  </si>
  <si>
    <t xml:space="preserve">Рыба запеченная </t>
  </si>
  <si>
    <t>Щи из свежей капусты со сметаной</t>
  </si>
  <si>
    <t>Салат из картофеля , кукурузы , моркови и соленых огурцов</t>
  </si>
  <si>
    <t>392/М</t>
  </si>
  <si>
    <t>Пельмени мясные отварные с маслом сливочным, 200/5</t>
  </si>
  <si>
    <t>20/М</t>
  </si>
  <si>
    <t>20-ти дневное меню бесплатного горячего питания для обучающихся в общеобразовательных организациях  для детей из малообеспеченных семей, детей-сирот, детей , оставщихся без попечения родителей, обучающихся 1-4 классов.</t>
  </si>
  <si>
    <t xml:space="preserve">20-ти дневное меню бесплатного горячего питания для обучающихся в общеобразовательных организациях  для детей из малообеспеченных семей, детей-сирот, детей , оставщихся без попечения родителей, обучающихся 1-4 классов. </t>
  </si>
  <si>
    <t xml:space="preserve">Масло сливочное </t>
  </si>
  <si>
    <t xml:space="preserve">Котлеты  куриные                 </t>
  </si>
  <si>
    <t xml:space="preserve">Котлета рыбная </t>
  </si>
  <si>
    <t xml:space="preserve">Плов с куриным филе </t>
  </si>
  <si>
    <t>Каша гречневая по-купечески с куринным филе</t>
  </si>
  <si>
    <t>Фрукт по сезону (яблоко)</t>
  </si>
  <si>
    <t>290/М</t>
  </si>
  <si>
    <t>Гуляш  из куриного филе (45/45)</t>
  </si>
  <si>
    <t>Плов с куринным филе</t>
  </si>
  <si>
    <t xml:space="preserve">Котлеты  куриные                      </t>
  </si>
  <si>
    <t>Подгарнировка из свежего огурца (по сезону)/Огурцы соленные</t>
  </si>
  <si>
    <t>Котлеты из говядины “Московская”</t>
  </si>
  <si>
    <t>Салат из свежих огурцов (по сезону) /Соленые огурцы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</si>
</sst>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\%"/>
  </numFmts>
  <fonts count="27">
    <font>
      <sz val="11"/>
      <color rgb="FF000000"/>
      <name val="Liberation Sans1"/>
      <charset val="204"/>
    </font>
    <font>
      <sz val="10"/>
      <color rgb="FFFFFFFF"/>
      <name val="Liberation Sans1"/>
      <charset val="204"/>
    </font>
    <font>
      <b/>
      <sz val="10"/>
      <color rgb="FF000000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sz val="24"/>
      <color rgb="FF000000"/>
      <name val="Liberation Sans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1"/>
      <charset val="204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1"/>
      <charset val="204"/>
    </font>
    <font>
      <sz val="12"/>
      <name val="Times New Roman"/>
      <family val="1"/>
      <charset val="1"/>
    </font>
    <font>
      <sz val="12"/>
      <color rgb="FF333333"/>
      <name val="Times New Roman"/>
      <family val="1"/>
      <charset val="1"/>
    </font>
    <font>
      <b/>
      <sz val="11"/>
      <color rgb="FF000000"/>
      <name val="Liberation Sans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Liberation Sans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  <xf numFmtId="0" fontId="12" fillId="0" borderId="0" applyBorder="0" applyProtection="0"/>
    <xf numFmtId="0" fontId="13" fillId="0" borderId="0" applyBorder="0" applyProtection="0">
      <alignment horizontal="left" vertical="top"/>
    </xf>
    <xf numFmtId="0" fontId="13" fillId="0" borderId="0" applyBorder="0" applyProtection="0">
      <alignment horizontal="left" vertical="top"/>
    </xf>
    <xf numFmtId="0" fontId="14" fillId="0" borderId="0" applyBorder="0" applyProtection="0"/>
    <xf numFmtId="0" fontId="14" fillId="0" borderId="0" applyBorder="0" applyProtection="0"/>
  </cellStyleXfs>
  <cellXfs count="206">
    <xf numFmtId="0" fontId="0" fillId="0" borderId="0" xfId="0"/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6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center"/>
    </xf>
    <xf numFmtId="0" fontId="17" fillId="9" borderId="2" xfId="19" applyFont="1" applyFill="1" applyBorder="1" applyAlignment="1" applyProtection="1">
      <alignment horizontal="center" vertical="center" wrapText="1"/>
    </xf>
    <xf numFmtId="0" fontId="15" fillId="9" borderId="2" xfId="19" applyFont="1" applyFill="1" applyBorder="1" applyAlignment="1" applyProtection="1">
      <alignment horizontal="left" vertical="center" wrapText="1"/>
    </xf>
    <xf numFmtId="0" fontId="15" fillId="9" borderId="2" xfId="19" applyFont="1" applyFill="1" applyBorder="1" applyAlignment="1" applyProtection="1">
      <alignment horizontal="center" vertical="center" wrapText="1"/>
    </xf>
    <xf numFmtId="0" fontId="17" fillId="9" borderId="2" xfId="19" applyFont="1" applyFill="1" applyBorder="1" applyAlignment="1" applyProtection="1">
      <alignment horizontal="right" vertical="center" wrapText="1"/>
    </xf>
    <xf numFmtId="0" fontId="17" fillId="0" borderId="2" xfId="19" applyFont="1" applyBorder="1" applyAlignment="1" applyProtection="1">
      <alignment horizontal="center" vertical="center" wrapText="1"/>
    </xf>
    <xf numFmtId="0" fontId="15" fillId="0" borderId="2" xfId="19" applyFont="1" applyBorder="1" applyAlignment="1" applyProtection="1">
      <alignment horizontal="center" vertical="top" wrapText="1"/>
    </xf>
    <xf numFmtId="1" fontId="15" fillId="0" borderId="2" xfId="19" applyNumberFormat="1" applyFont="1" applyBorder="1" applyAlignment="1" applyProtection="1">
      <alignment horizontal="center" vertical="center" wrapText="1"/>
    </xf>
    <xf numFmtId="2" fontId="15" fillId="0" borderId="2" xfId="19" applyNumberFormat="1" applyFont="1" applyBorder="1" applyAlignment="1" applyProtection="1">
      <alignment horizontal="center" vertical="center"/>
    </xf>
    <xf numFmtId="2" fontId="15" fillId="0" borderId="2" xfId="19" applyNumberFormat="1" applyFont="1" applyBorder="1" applyAlignment="1" applyProtection="1">
      <alignment horizontal="center" vertical="center" wrapText="1"/>
    </xf>
    <xf numFmtId="0" fontId="15" fillId="0" borderId="2" xfId="19" applyFont="1" applyBorder="1" applyAlignment="1" applyProtection="1">
      <alignment horizontal="left" vertical="center" wrapText="1"/>
    </xf>
    <xf numFmtId="1" fontId="15" fillId="0" borderId="2" xfId="19" applyNumberFormat="1" applyFont="1" applyBorder="1" applyAlignment="1" applyProtection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 wrapText="1"/>
    </xf>
    <xf numFmtId="164" fontId="15" fillId="0" borderId="2" xfId="19" applyNumberFormat="1" applyFont="1" applyBorder="1" applyAlignment="1" applyProtection="1">
      <alignment horizontal="center" vertical="center"/>
    </xf>
    <xf numFmtId="164" fontId="15" fillId="0" borderId="2" xfId="19" applyNumberFormat="1" applyFont="1" applyBorder="1" applyAlignment="1" applyProtection="1">
      <alignment horizontal="center" vertical="center" wrapText="1"/>
    </xf>
    <xf numFmtId="1" fontId="17" fillId="0" borderId="2" xfId="19" applyNumberFormat="1" applyFont="1" applyBorder="1" applyAlignment="1" applyProtection="1">
      <alignment horizontal="center" vertical="center"/>
    </xf>
    <xf numFmtId="164" fontId="17" fillId="0" borderId="2" xfId="19" applyNumberFormat="1" applyFont="1" applyBorder="1" applyAlignment="1" applyProtection="1">
      <alignment horizontal="center" vertical="center"/>
    </xf>
    <xf numFmtId="2" fontId="17" fillId="0" borderId="2" xfId="19" applyNumberFormat="1" applyFont="1" applyBorder="1" applyAlignment="1" applyProtection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19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5" fillId="0" borderId="2" xfId="19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vertical="top" wrapText="1"/>
    </xf>
    <xf numFmtId="1" fontId="17" fillId="0" borderId="2" xfId="19" applyNumberFormat="1" applyFont="1" applyBorder="1" applyAlignment="1" applyProtection="1">
      <alignment horizontal="center" vertical="center" wrapText="1"/>
    </xf>
    <xf numFmtId="164" fontId="17" fillId="0" borderId="2" xfId="0" applyNumberFormat="1" applyFont="1" applyBorder="1" applyAlignment="1">
      <alignment horizontal="center" wrapText="1"/>
    </xf>
    <xf numFmtId="2" fontId="17" fillId="0" borderId="2" xfId="19" applyNumberFormat="1" applyFont="1" applyBorder="1" applyAlignment="1" applyProtection="1">
      <alignment horizontal="center" vertical="center" wrapText="1"/>
    </xf>
    <xf numFmtId="0" fontId="18" fillId="0" borderId="0" xfId="0" applyFont="1"/>
    <xf numFmtId="2" fontId="16" fillId="0" borderId="0" xfId="19" applyNumberFormat="1" applyFont="1" applyBorder="1" applyAlignment="1" applyProtection="1">
      <alignment horizontal="center" vertical="center"/>
    </xf>
    <xf numFmtId="0" fontId="16" fillId="0" borderId="0" xfId="19" applyFont="1" applyBorder="1" applyAlignment="1" applyProtection="1">
      <alignment horizontal="left" vertical="center" wrapText="1"/>
    </xf>
    <xf numFmtId="1" fontId="16" fillId="0" borderId="0" xfId="19" applyNumberFormat="1" applyFont="1" applyBorder="1" applyAlignment="1" applyProtection="1">
      <alignment horizontal="center" vertical="center"/>
    </xf>
    <xf numFmtId="0" fontId="15" fillId="9" borderId="2" xfId="21" applyFont="1" applyFill="1" applyBorder="1" applyAlignment="1" applyProtection="1">
      <alignment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9" borderId="2" xfId="19" applyFont="1" applyFill="1" applyBorder="1" applyAlignment="1" applyProtection="1">
      <alignment horizontal="left" vertical="top" wrapText="1"/>
    </xf>
    <xf numFmtId="1" fontId="15" fillId="0" borderId="2" xfId="19" applyNumberFormat="1" applyFont="1" applyBorder="1" applyAlignment="1" applyProtection="1">
      <alignment horizontal="center" vertical="top" wrapText="1"/>
    </xf>
    <xf numFmtId="164" fontId="15" fillId="0" borderId="2" xfId="18" applyNumberFormat="1" applyFont="1" applyBorder="1" applyAlignment="1" applyProtection="1">
      <alignment horizontal="center" vertical="center"/>
    </xf>
    <xf numFmtId="2" fontId="15" fillId="0" borderId="2" xfId="18" applyNumberFormat="1" applyFont="1" applyBorder="1" applyAlignment="1" applyProtection="1">
      <alignment horizontal="center" vertical="center"/>
    </xf>
    <xf numFmtId="1" fontId="19" fillId="0" borderId="3" xfId="19" applyNumberFormat="1" applyFont="1" applyBorder="1" applyAlignment="1" applyProtection="1">
      <alignment horizontal="center" vertical="top" wrapText="1"/>
    </xf>
    <xf numFmtId="0" fontId="19" fillId="0" borderId="3" xfId="19" applyFont="1" applyBorder="1" applyAlignment="1" applyProtection="1">
      <alignment vertical="top" wrapText="1"/>
    </xf>
    <xf numFmtId="2" fontId="19" fillId="0" borderId="3" xfId="19" applyNumberFormat="1" applyFont="1" applyBorder="1" applyAlignment="1" applyProtection="1">
      <alignment horizontal="center" vertical="top" wrapText="1"/>
    </xf>
    <xf numFmtId="164" fontId="19" fillId="0" borderId="3" xfId="19" applyNumberFormat="1" applyFont="1" applyBorder="1" applyAlignment="1" applyProtection="1">
      <alignment horizontal="center" vertical="top" wrapText="1"/>
    </xf>
    <xf numFmtId="0" fontId="15" fillId="0" borderId="0" xfId="0" applyFont="1" applyAlignment="1">
      <alignment horizontal="center" vertical="center"/>
    </xf>
    <xf numFmtId="1" fontId="15" fillId="0" borderId="2" xfId="0" applyNumberFormat="1" applyFont="1" applyBorder="1" applyAlignment="1">
      <alignment horizontal="center" vertical="top" wrapText="1"/>
    </xf>
    <xf numFmtId="2" fontId="2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5" fillId="0" borderId="2" xfId="20" applyNumberFormat="1" applyFont="1" applyBorder="1" applyAlignment="1" applyProtection="1">
      <alignment horizontal="center" vertical="center"/>
    </xf>
    <xf numFmtId="0" fontId="15" fillId="0" borderId="2" xfId="20" applyFont="1" applyBorder="1" applyAlignment="1" applyProtection="1">
      <alignment vertical="center" wrapText="1"/>
    </xf>
    <xf numFmtId="2" fontId="15" fillId="0" borderId="2" xfId="20" applyNumberFormat="1" applyFont="1" applyBorder="1" applyAlignment="1" applyProtection="1">
      <alignment horizontal="center" vertical="center"/>
    </xf>
    <xf numFmtId="0" fontId="21" fillId="0" borderId="0" xfId="0" applyFont="1"/>
    <xf numFmtId="1" fontId="17" fillId="0" borderId="2" xfId="20" applyNumberFormat="1" applyFont="1" applyBorder="1" applyAlignment="1" applyProtection="1">
      <alignment horizontal="center" vertical="center" wrapText="1"/>
    </xf>
    <xf numFmtId="2" fontId="17" fillId="0" borderId="2" xfId="20" applyNumberFormat="1" applyFont="1" applyBorder="1" applyAlignment="1" applyProtection="1">
      <alignment horizontal="center" vertical="center" wrapText="1"/>
    </xf>
    <xf numFmtId="1" fontId="15" fillId="0" borderId="2" xfId="20" applyNumberFormat="1" applyFont="1" applyBorder="1" applyAlignment="1" applyProtection="1">
      <alignment horizontal="center" vertical="center" wrapText="1"/>
    </xf>
    <xf numFmtId="2" fontId="15" fillId="0" borderId="2" xfId="20" applyNumberFormat="1" applyFont="1" applyBorder="1" applyAlignment="1" applyProtection="1">
      <alignment horizontal="center" vertical="center" wrapText="1"/>
    </xf>
    <xf numFmtId="1" fontId="15" fillId="0" borderId="2" xfId="18" applyNumberFormat="1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2" xfId="18" applyNumberFormat="1" applyFont="1" applyBorder="1" applyAlignment="1" applyProtection="1">
      <alignment horizontal="center" vertical="center"/>
    </xf>
    <xf numFmtId="0" fontId="15" fillId="9" borderId="2" xfId="18" applyFont="1" applyFill="1" applyBorder="1" applyAlignment="1" applyProtection="1">
      <alignment horizontal="left" vertical="center" wrapText="1"/>
    </xf>
    <xf numFmtId="0" fontId="17" fillId="0" borderId="2" xfId="0" applyFont="1" applyBorder="1" applyAlignment="1">
      <alignment horizontal="center" wrapText="1"/>
    </xf>
    <xf numFmtId="1" fontId="15" fillId="0" borderId="2" xfId="21" applyNumberFormat="1" applyFont="1" applyBorder="1" applyAlignment="1" applyProtection="1">
      <alignment horizontal="center" vertical="top" wrapText="1"/>
    </xf>
    <xf numFmtId="0" fontId="15" fillId="0" borderId="2" xfId="21" applyFont="1" applyBorder="1" applyAlignment="1" applyProtection="1">
      <alignment vertical="top" wrapText="1"/>
    </xf>
    <xf numFmtId="2" fontId="15" fillId="0" borderId="2" xfId="21" applyNumberFormat="1" applyFont="1" applyBorder="1" applyAlignment="1" applyProtection="1">
      <alignment horizontal="center" vertical="top" wrapText="1"/>
    </xf>
    <xf numFmtId="1" fontId="15" fillId="0" borderId="2" xfId="20" applyNumberFormat="1" applyFont="1" applyBorder="1" applyAlignment="1" applyProtection="1">
      <alignment horizontal="center" vertical="top" wrapText="1"/>
    </xf>
    <xf numFmtId="2" fontId="15" fillId="0" borderId="2" xfId="20" applyNumberFormat="1" applyFont="1" applyBorder="1" applyAlignment="1" applyProtection="1">
      <alignment horizontal="center" vertical="top" wrapText="1"/>
    </xf>
    <xf numFmtId="1" fontId="15" fillId="0" borderId="2" xfId="21" applyNumberFormat="1" applyFont="1" applyBorder="1" applyAlignment="1" applyProtection="1">
      <alignment horizontal="center" vertical="center" wrapText="1"/>
    </xf>
    <xf numFmtId="1" fontId="17" fillId="0" borderId="2" xfId="20" applyNumberFormat="1" applyFont="1" applyBorder="1" applyAlignment="1" applyProtection="1">
      <alignment horizontal="center" wrapText="1"/>
    </xf>
    <xf numFmtId="2" fontId="17" fillId="0" borderId="2" xfId="20" applyNumberFormat="1" applyFont="1" applyBorder="1" applyAlignment="1" applyProtection="1">
      <alignment horizontal="center" vertical="top" wrapText="1"/>
    </xf>
    <xf numFmtId="0" fontId="15" fillId="0" borderId="2" xfId="18" applyFont="1" applyBorder="1" applyAlignment="1" applyProtection="1">
      <alignment horizontal="left" vertical="center" wrapText="1"/>
    </xf>
    <xf numFmtId="1" fontId="15" fillId="0" borderId="2" xfId="21" applyNumberFormat="1" applyFont="1" applyBorder="1" applyAlignment="1" applyProtection="1">
      <alignment horizontal="center" vertical="center"/>
    </xf>
    <xf numFmtId="2" fontId="15" fillId="0" borderId="2" xfId="21" applyNumberFormat="1" applyFont="1" applyBorder="1" applyAlignment="1" applyProtection="1">
      <alignment horizontal="center" vertical="center"/>
    </xf>
    <xf numFmtId="2" fontId="15" fillId="0" borderId="2" xfId="21" applyNumberFormat="1" applyFont="1" applyBorder="1" applyAlignment="1" applyProtection="1">
      <alignment horizontal="center" vertical="center" wrapText="1"/>
    </xf>
    <xf numFmtId="0" fontId="15" fillId="0" borderId="0" xfId="19" applyFont="1" applyBorder="1" applyAlignment="1" applyProtection="1">
      <alignment horizontal="left" vertical="top" wrapText="1"/>
    </xf>
    <xf numFmtId="0" fontId="17" fillId="0" borderId="0" xfId="19" applyFont="1" applyBorder="1" applyAlignment="1" applyProtection="1">
      <alignment horizontal="left" vertical="center" wrapText="1"/>
    </xf>
    <xf numFmtId="0" fontId="17" fillId="0" borderId="4" xfId="19" applyFont="1" applyBorder="1" applyAlignment="1" applyProtection="1">
      <alignment horizontal="right" vertical="center" wrapText="1"/>
    </xf>
    <xf numFmtId="0" fontId="17" fillId="0" borderId="0" xfId="0" applyFont="1" applyAlignment="1">
      <alignment horizontal="center" wrapText="1"/>
    </xf>
    <xf numFmtId="3" fontId="15" fillId="0" borderId="2" xfId="20" applyNumberFormat="1" applyFont="1" applyBorder="1" applyAlignment="1" applyProtection="1">
      <alignment horizontal="center" vertical="center" wrapText="1"/>
    </xf>
    <xf numFmtId="0" fontId="15" fillId="0" borderId="2" xfId="20" applyFont="1" applyBorder="1" applyAlignment="1" applyProtection="1">
      <alignment horizontal="center" vertical="top" wrapText="1"/>
    </xf>
    <xf numFmtId="165" fontId="15" fillId="0" borderId="2" xfId="20" applyNumberFormat="1" applyFont="1" applyBorder="1" applyAlignment="1" applyProtection="1">
      <alignment horizontal="center" wrapText="1"/>
    </xf>
    <xf numFmtId="3" fontId="15" fillId="0" borderId="2" xfId="19" applyNumberFormat="1" applyFont="1" applyBorder="1" applyAlignment="1" applyProtection="1">
      <alignment horizontal="center" vertical="center" wrapText="1"/>
    </xf>
    <xf numFmtId="0" fontId="22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18" applyFont="1" applyBorder="1" applyAlignment="1" applyProtection="1">
      <alignment horizontal="left" vertical="center" wrapText="1"/>
    </xf>
    <xf numFmtId="0" fontId="24" fillId="0" borderId="2" xfId="18" applyFont="1" applyBorder="1" applyAlignment="1" applyProtection="1">
      <alignment horizontal="center" vertical="center" wrapText="1"/>
    </xf>
    <xf numFmtId="0" fontId="22" fillId="0" borderId="2" xfId="18" applyFont="1" applyBorder="1" applyAlignment="1" applyProtection="1">
      <alignment horizontal="center" vertical="center"/>
    </xf>
    <xf numFmtId="1" fontId="23" fillId="0" borderId="2" xfId="18" applyNumberFormat="1" applyFont="1" applyBorder="1" applyAlignment="1" applyProtection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2" xfId="18" applyFont="1" applyBorder="1" applyAlignment="1" applyProtection="1">
      <alignment horizontal="center" vertical="top"/>
    </xf>
    <xf numFmtId="1" fontId="23" fillId="9" borderId="2" xfId="18" applyNumberFormat="1" applyFont="1" applyFill="1" applyBorder="1" applyAlignment="1" applyProtection="1">
      <alignment horizontal="center" vertical="center"/>
    </xf>
    <xf numFmtId="0" fontId="23" fillId="9" borderId="2" xfId="18" applyFont="1" applyFill="1" applyBorder="1" applyAlignment="1" applyProtection="1">
      <alignment horizontal="left" vertical="center" wrapText="1"/>
    </xf>
    <xf numFmtId="0" fontId="23" fillId="9" borderId="2" xfId="0" applyFont="1" applyFill="1" applyBorder="1" applyAlignment="1">
      <alignment horizontal="center" vertical="center"/>
    </xf>
    <xf numFmtId="2" fontId="23" fillId="9" borderId="2" xfId="18" applyNumberFormat="1" applyFont="1" applyFill="1" applyBorder="1" applyAlignment="1" applyProtection="1">
      <alignment horizontal="center" vertical="center"/>
    </xf>
    <xf numFmtId="0" fontId="23" fillId="0" borderId="2" xfId="18" applyFont="1" applyBorder="1" applyAlignment="1" applyProtection="1">
      <alignment horizontal="left" vertical="center" wrapText="1"/>
    </xf>
    <xf numFmtId="2" fontId="23" fillId="0" borderId="2" xfId="18" applyNumberFormat="1" applyFont="1" applyBorder="1" applyAlignment="1" applyProtection="1">
      <alignment horizontal="center" vertical="center"/>
    </xf>
    <xf numFmtId="164" fontId="23" fillId="0" borderId="2" xfId="18" applyNumberFormat="1" applyFont="1" applyBorder="1" applyAlignment="1" applyProtection="1">
      <alignment horizontal="center" vertical="center"/>
    </xf>
    <xf numFmtId="2" fontId="23" fillId="0" borderId="2" xfId="19" applyNumberFormat="1" applyFont="1" applyBorder="1" applyAlignment="1" applyProtection="1">
      <alignment horizontal="center" vertical="center"/>
    </xf>
    <xf numFmtId="0" fontId="23" fillId="0" borderId="2" xfId="19" applyFont="1" applyBorder="1" applyAlignment="1" applyProtection="1">
      <alignment horizontal="center" vertical="center"/>
    </xf>
    <xf numFmtId="2" fontId="22" fillId="0" borderId="0" xfId="18" applyNumberFormat="1" applyFont="1" applyBorder="1" applyAlignment="1" applyProtection="1">
      <alignment horizontal="center" vertical="center"/>
    </xf>
    <xf numFmtId="0" fontId="23" fillId="9" borderId="2" xfId="19" applyFont="1" applyFill="1" applyBorder="1" applyAlignment="1" applyProtection="1">
      <alignment horizontal="left" vertical="center" wrapText="1"/>
    </xf>
    <xf numFmtId="1" fontId="23" fillId="0" borderId="2" xfId="19" applyNumberFormat="1" applyFont="1" applyBorder="1" applyAlignment="1" applyProtection="1">
      <alignment horizontal="center" vertical="center"/>
    </xf>
    <xf numFmtId="164" fontId="23" fillId="0" borderId="2" xfId="19" applyNumberFormat="1" applyFont="1" applyBorder="1" applyAlignment="1" applyProtection="1">
      <alignment horizontal="center" vertical="center"/>
    </xf>
    <xf numFmtId="1" fontId="24" fillId="0" borderId="2" xfId="18" applyNumberFormat="1" applyFont="1" applyBorder="1" applyAlignment="1" applyProtection="1">
      <alignment horizontal="center" vertical="center"/>
    </xf>
    <xf numFmtId="164" fontId="24" fillId="0" borderId="2" xfId="0" applyNumberFormat="1" applyFont="1" applyBorder="1" applyAlignment="1">
      <alignment horizontal="center" wrapText="1"/>
    </xf>
    <xf numFmtId="2" fontId="24" fillId="0" borderId="2" xfId="18" applyNumberFormat="1" applyFont="1" applyBorder="1" applyAlignment="1" applyProtection="1">
      <alignment horizontal="center" vertical="center"/>
    </xf>
    <xf numFmtId="0" fontId="25" fillId="0" borderId="0" xfId="0" applyFont="1" applyAlignment="1">
      <alignment vertical="center"/>
    </xf>
    <xf numFmtId="2" fontId="23" fillId="0" borderId="2" xfId="19" applyNumberFormat="1" applyFont="1" applyBorder="1" applyAlignment="1" applyProtection="1">
      <alignment horizontal="center" vertical="center" wrapText="1"/>
    </xf>
    <xf numFmtId="1" fontId="23" fillId="0" borderId="2" xfId="21" applyNumberFormat="1" applyFont="1" applyBorder="1" applyAlignment="1" applyProtection="1">
      <alignment horizontal="center" vertical="center"/>
    </xf>
    <xf numFmtId="2" fontId="23" fillId="0" borderId="2" xfId="21" applyNumberFormat="1" applyFont="1" applyBorder="1" applyAlignment="1" applyProtection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vertical="center" wrapText="1"/>
    </xf>
    <xf numFmtId="2" fontId="23" fillId="0" borderId="2" xfId="0" applyNumberFormat="1" applyFont="1" applyBorder="1" applyAlignment="1">
      <alignment horizontal="center" vertical="center"/>
    </xf>
    <xf numFmtId="0" fontId="23" fillId="9" borderId="2" xfId="21" applyFont="1" applyFill="1" applyBorder="1" applyAlignment="1" applyProtection="1">
      <alignment vertical="center" wrapText="1"/>
    </xf>
    <xf numFmtId="1" fontId="23" fillId="0" borderId="2" xfId="19" applyNumberFormat="1" applyFont="1" applyBorder="1" applyAlignment="1" applyProtection="1">
      <alignment horizontal="center" vertical="center" wrapText="1"/>
    </xf>
    <xf numFmtId="0" fontId="23" fillId="9" borderId="2" xfId="19" applyFont="1" applyFill="1" applyBorder="1" applyAlignment="1" applyProtection="1">
      <alignment horizontal="left" vertical="top" wrapText="1"/>
    </xf>
    <xf numFmtId="1" fontId="23" fillId="0" borderId="2" xfId="19" applyNumberFormat="1" applyFont="1" applyBorder="1" applyAlignment="1" applyProtection="1">
      <alignment horizontal="center" vertical="top" wrapText="1"/>
    </xf>
    <xf numFmtId="1" fontId="23" fillId="0" borderId="2" xfId="18" applyNumberFormat="1" applyFont="1" applyBorder="1" applyAlignment="1" applyProtection="1">
      <alignment horizontal="center" vertical="center" wrapText="1"/>
    </xf>
    <xf numFmtId="1" fontId="23" fillId="0" borderId="2" xfId="21" applyNumberFormat="1" applyFont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2" fontId="23" fillId="0" borderId="2" xfId="21" applyNumberFormat="1" applyFont="1" applyBorder="1" applyAlignment="1" applyProtection="1">
      <alignment horizontal="center" vertical="center" wrapText="1"/>
    </xf>
    <xf numFmtId="1" fontId="24" fillId="0" borderId="2" xfId="21" applyNumberFormat="1" applyFont="1" applyBorder="1" applyAlignment="1" applyProtection="1">
      <alignment horizontal="center" vertical="center"/>
    </xf>
    <xf numFmtId="2" fontId="24" fillId="0" borderId="2" xfId="21" applyNumberFormat="1" applyFont="1" applyBorder="1" applyAlignment="1" applyProtection="1">
      <alignment horizontal="center" vertical="center"/>
    </xf>
    <xf numFmtId="1" fontId="23" fillId="0" borderId="2" xfId="20" applyNumberFormat="1" applyFont="1" applyBorder="1" applyAlignment="1" applyProtection="1">
      <alignment horizontal="center" vertical="center"/>
    </xf>
    <xf numFmtId="0" fontId="23" fillId="0" borderId="2" xfId="20" applyFont="1" applyBorder="1" applyAlignment="1" applyProtection="1">
      <alignment vertical="center" wrapText="1"/>
    </xf>
    <xf numFmtId="2" fontId="23" fillId="0" borderId="2" xfId="20" applyNumberFormat="1" applyFont="1" applyBorder="1" applyAlignment="1" applyProtection="1">
      <alignment horizontal="center" vertical="center"/>
    </xf>
    <xf numFmtId="0" fontId="23" fillId="0" borderId="2" xfId="19" applyFont="1" applyBorder="1" applyAlignment="1" applyProtection="1">
      <alignment horizontal="left" vertical="center" wrapText="1"/>
    </xf>
    <xf numFmtId="0" fontId="22" fillId="0" borderId="0" xfId="0" applyFont="1" applyAlignment="1">
      <alignment vertical="top"/>
    </xf>
    <xf numFmtId="2" fontId="24" fillId="0" borderId="2" xfId="19" applyNumberFormat="1" applyFont="1" applyBorder="1" applyAlignment="1" applyProtection="1">
      <alignment horizontal="center" vertical="center"/>
    </xf>
    <xf numFmtId="0" fontId="23" fillId="0" borderId="2" xfId="18" applyFont="1" applyBorder="1" applyAlignment="1" applyProtection="1">
      <alignment horizontal="left" vertical="top" wrapText="1"/>
    </xf>
    <xf numFmtId="164" fontId="23" fillId="0" borderId="2" xfId="21" applyNumberFormat="1" applyFont="1" applyBorder="1" applyAlignment="1" applyProtection="1">
      <alignment horizontal="center" vertical="center"/>
    </xf>
    <xf numFmtId="1" fontId="22" fillId="0" borderId="0" xfId="18" applyNumberFormat="1" applyFont="1" applyBorder="1" applyAlignment="1" applyProtection="1">
      <alignment horizontal="center" vertical="center"/>
    </xf>
    <xf numFmtId="164" fontId="22" fillId="0" borderId="0" xfId="18" applyNumberFormat="1" applyFont="1" applyBorder="1" applyAlignment="1" applyProtection="1">
      <alignment horizontal="center" vertical="center"/>
    </xf>
    <xf numFmtId="1" fontId="25" fillId="0" borderId="0" xfId="18" applyNumberFormat="1" applyFont="1" applyBorder="1" applyAlignment="1" applyProtection="1">
      <alignment horizontal="center" vertical="center"/>
    </xf>
    <xf numFmtId="2" fontId="25" fillId="0" borderId="0" xfId="18" applyNumberFormat="1" applyFont="1" applyBorder="1" applyAlignment="1" applyProtection="1">
      <alignment horizontal="center" vertical="center"/>
    </xf>
    <xf numFmtId="164" fontId="23" fillId="0" borderId="2" xfId="19" applyNumberFormat="1" applyFont="1" applyBorder="1" applyAlignment="1" applyProtection="1">
      <alignment horizontal="center" vertical="center" wrapText="1"/>
    </xf>
    <xf numFmtId="1" fontId="23" fillId="0" borderId="2" xfId="19" applyNumberFormat="1" applyFont="1" applyBorder="1" applyAlignment="1" applyProtection="1">
      <alignment horizontal="center" vertical="top"/>
    </xf>
    <xf numFmtId="0" fontId="23" fillId="0" borderId="2" xfId="19" applyFont="1" applyBorder="1" applyAlignment="1" applyProtection="1">
      <alignment horizontal="left" vertical="top" wrapText="1"/>
    </xf>
    <xf numFmtId="0" fontId="23" fillId="0" borderId="2" xfId="0" applyFont="1" applyBorder="1" applyAlignment="1">
      <alignment horizontal="center" vertical="top"/>
    </xf>
    <xf numFmtId="2" fontId="23" fillId="0" borderId="2" xfId="19" applyNumberFormat="1" applyFont="1" applyBorder="1" applyAlignment="1" applyProtection="1">
      <alignment horizontal="center" vertical="top"/>
    </xf>
    <xf numFmtId="1" fontId="23" fillId="0" borderId="2" xfId="20" applyNumberFormat="1" applyFont="1" applyBorder="1" applyAlignment="1" applyProtection="1">
      <alignment horizontal="center" vertical="top" wrapText="1"/>
    </xf>
    <xf numFmtId="2" fontId="23" fillId="0" borderId="2" xfId="20" applyNumberFormat="1" applyFont="1" applyBorder="1" applyAlignment="1" applyProtection="1">
      <alignment horizontal="center" vertical="top" wrapText="1"/>
    </xf>
    <xf numFmtId="0" fontId="22" fillId="0" borderId="0" xfId="18" applyFont="1" applyBorder="1" applyAlignment="1" applyProtection="1">
      <alignment horizontal="center" vertical="center"/>
    </xf>
    <xf numFmtId="0" fontId="24" fillId="0" borderId="0" xfId="18" applyFont="1" applyBorder="1" applyAlignment="1" applyProtection="1">
      <alignment horizontal="left" vertical="center"/>
    </xf>
    <xf numFmtId="1" fontId="23" fillId="0" borderId="0" xfId="18" applyNumberFormat="1" applyFont="1" applyBorder="1" applyAlignment="1" applyProtection="1">
      <alignment horizontal="center" vertical="center"/>
    </xf>
    <xf numFmtId="2" fontId="23" fillId="0" borderId="0" xfId="18" applyNumberFormat="1" applyFont="1" applyBorder="1" applyAlignment="1" applyProtection="1">
      <alignment horizontal="center" vertical="center"/>
    </xf>
    <xf numFmtId="0" fontId="23" fillId="0" borderId="2" xfId="18" applyFont="1" applyBorder="1" applyAlignment="1" applyProtection="1">
      <alignment horizontal="center" vertical="center" wrapText="1"/>
    </xf>
    <xf numFmtId="1" fontId="23" fillId="0" borderId="2" xfId="20" applyNumberFormat="1" applyFont="1" applyBorder="1" applyAlignment="1" applyProtection="1">
      <alignment horizontal="center" vertical="center" wrapText="1"/>
    </xf>
    <xf numFmtId="0" fontId="23" fillId="0" borderId="2" xfId="20" applyFont="1" applyBorder="1" applyAlignment="1" applyProtection="1">
      <alignment horizontal="center" vertical="center"/>
    </xf>
    <xf numFmtId="165" fontId="23" fillId="0" borderId="2" xfId="20" applyNumberFormat="1" applyFont="1" applyBorder="1" applyAlignment="1" applyProtection="1">
      <alignment horizontal="center" vertical="center"/>
    </xf>
    <xf numFmtId="0" fontId="23" fillId="0" borderId="2" xfId="18" applyFont="1" applyBorder="1" applyAlignment="1" applyProtection="1">
      <alignment horizontal="center" vertical="center"/>
    </xf>
    <xf numFmtId="3" fontId="23" fillId="0" borderId="2" xfId="18" applyNumberFormat="1" applyFont="1" applyBorder="1" applyAlignment="1" applyProtection="1">
      <alignment horizontal="center" vertical="center" wrapText="1"/>
    </xf>
    <xf numFmtId="0" fontId="15" fillId="0" borderId="2" xfId="19" applyFont="1" applyBorder="1" applyAlignment="1" applyProtection="1">
      <alignment horizontal="center" vertical="center" wrapText="1"/>
    </xf>
    <xf numFmtId="0" fontId="15" fillId="0" borderId="2" xfId="19" applyFont="1" applyBorder="1" applyAlignment="1" applyProtection="1">
      <alignment horizontal="center" vertical="top" wrapText="1"/>
    </xf>
    <xf numFmtId="164" fontId="19" fillId="0" borderId="2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wrapText="1"/>
    </xf>
    <xf numFmtId="0" fontId="17" fillId="9" borderId="2" xfId="19" applyFont="1" applyFill="1" applyBorder="1" applyAlignment="1" applyProtection="1">
      <alignment horizontal="center" vertical="top" wrapText="1"/>
    </xf>
    <xf numFmtId="0" fontId="17" fillId="0" borderId="2" xfId="18" applyFont="1" applyBorder="1" applyAlignment="1" applyProtection="1">
      <alignment horizontal="left" vertical="center" wrapText="1"/>
    </xf>
    <xf numFmtId="0" fontId="15" fillId="9" borderId="2" xfId="0" applyFont="1" applyFill="1" applyBorder="1" applyAlignment="1">
      <alignment wrapText="1"/>
    </xf>
    <xf numFmtId="0" fontId="17" fillId="0" borderId="2" xfId="19" applyFont="1" applyBorder="1" applyAlignment="1" applyProtection="1">
      <alignment horizontal="center" vertical="top" wrapText="1"/>
    </xf>
    <xf numFmtId="0" fontId="17" fillId="0" borderId="2" xfId="19" applyFont="1" applyBorder="1" applyAlignment="1" applyProtection="1">
      <alignment horizontal="center" vertical="center" wrapText="1"/>
    </xf>
    <xf numFmtId="0" fontId="15" fillId="0" borderId="2" xfId="19" applyFont="1" applyBorder="1" applyAlignment="1" applyProtection="1">
      <alignment horizontal="center" vertical="top" wrapText="1"/>
    </xf>
    <xf numFmtId="0" fontId="17" fillId="0" borderId="2" xfId="19" applyFont="1" applyBorder="1" applyAlignment="1" applyProtection="1">
      <alignment horizontal="left" vertical="center"/>
    </xf>
    <xf numFmtId="0" fontId="15" fillId="0" borderId="2" xfId="0" applyFont="1" applyBorder="1" applyAlignment="1">
      <alignment horizontal="center" vertical="top" wrapText="1"/>
    </xf>
    <xf numFmtId="0" fontId="17" fillId="0" borderId="2" xfId="19" applyFont="1" applyBorder="1" applyAlignment="1" applyProtection="1">
      <alignment horizontal="left" vertical="center" wrapText="1"/>
    </xf>
    <xf numFmtId="0" fontId="17" fillId="0" borderId="6" xfId="19" applyFont="1" applyBorder="1" applyAlignment="1" applyProtection="1">
      <alignment horizontal="left" vertical="center" wrapText="1"/>
    </xf>
    <xf numFmtId="0" fontId="17" fillId="0" borderId="7" xfId="19" applyFont="1" applyBorder="1" applyAlignment="1" applyProtection="1">
      <alignment horizontal="left" vertical="center" wrapText="1"/>
    </xf>
    <xf numFmtId="0" fontId="15" fillId="0" borderId="2" xfId="19" applyFont="1" applyBorder="1" applyAlignment="1" applyProtection="1">
      <alignment horizontal="center" vertical="center" wrapText="1"/>
    </xf>
    <xf numFmtId="0" fontId="15" fillId="0" borderId="2" xfId="19" applyFont="1" applyBorder="1" applyAlignment="1" applyProtection="1">
      <alignment horizontal="right" vertical="top" wrapText="1"/>
    </xf>
    <xf numFmtId="0" fontId="15" fillId="0" borderId="2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wrapText="1"/>
    </xf>
    <xf numFmtId="0" fontId="24" fillId="0" borderId="0" xfId="18" applyFont="1" applyBorder="1" applyAlignment="1" applyProtection="1">
      <alignment horizontal="center" vertical="center" wrapText="1"/>
    </xf>
    <xf numFmtId="0" fontId="23" fillId="0" borderId="0" xfId="0" applyFont="1" applyBorder="1" applyAlignment="1">
      <alignment vertical="center"/>
    </xf>
    <xf numFmtId="0" fontId="24" fillId="0" borderId="5" xfId="18" applyFont="1" applyBorder="1" applyAlignment="1" applyProtection="1">
      <alignment horizontal="left" vertical="center" wrapText="1"/>
    </xf>
    <xf numFmtId="0" fontId="23" fillId="0" borderId="5" xfId="0" applyFont="1" applyBorder="1" applyAlignment="1">
      <alignment vertical="center"/>
    </xf>
    <xf numFmtId="0" fontId="24" fillId="0" borderId="2" xfId="18" applyFont="1" applyBorder="1" applyAlignment="1" applyProtection="1">
      <alignment horizontal="center" vertical="center" wrapText="1"/>
    </xf>
    <xf numFmtId="0" fontId="22" fillId="0" borderId="2" xfId="18" applyFont="1" applyBorder="1" applyAlignment="1" applyProtection="1">
      <alignment horizontal="center" vertical="top"/>
    </xf>
    <xf numFmtId="0" fontId="24" fillId="0" borderId="2" xfId="18" applyFont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center" vertical="center"/>
    </xf>
    <xf numFmtId="0" fontId="25" fillId="0" borderId="2" xfId="19" applyFont="1" applyBorder="1" applyAlignment="1" applyProtection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/>
    </xf>
    <xf numFmtId="0" fontId="22" fillId="0" borderId="2" xfId="0" applyFont="1" applyBorder="1"/>
    <xf numFmtId="0" fontId="23" fillId="0" borderId="2" xfId="18" applyFont="1" applyBorder="1" applyAlignment="1" applyProtection="1">
      <alignment horizontal="center" vertical="center" wrapText="1"/>
    </xf>
    <xf numFmtId="0" fontId="23" fillId="0" borderId="2" xfId="18" applyFont="1" applyBorder="1" applyAlignment="1" applyProtection="1">
      <alignment horizontal="right" vertical="top"/>
    </xf>
    <xf numFmtId="1" fontId="23" fillId="0" borderId="8" xfId="18" applyNumberFormat="1" applyFont="1" applyFill="1" applyBorder="1" applyAlignment="1">
      <alignment horizontal="center" vertical="center"/>
    </xf>
    <xf numFmtId="0" fontId="23" fillId="0" borderId="8" xfId="18" applyFont="1" applyFill="1" applyBorder="1" applyAlignment="1">
      <alignment horizontal="left" vertical="center" wrapText="1"/>
    </xf>
    <xf numFmtId="2" fontId="23" fillId="0" borderId="8" xfId="18" applyNumberFormat="1" applyFont="1" applyFill="1" applyBorder="1" applyAlignment="1">
      <alignment horizontal="center" vertical="center"/>
    </xf>
    <xf numFmtId="2" fontId="23" fillId="0" borderId="8" xfId="19" applyNumberFormat="1" applyFont="1" applyFill="1" applyBorder="1" applyAlignment="1">
      <alignment horizontal="center" vertical="center"/>
    </xf>
  </cellXfs>
  <cellStyles count="22">
    <cellStyle name="Accent 1 14" xfId="1"/>
    <cellStyle name="Accent 13" xfId="2"/>
    <cellStyle name="Accent 2 15" xfId="3"/>
    <cellStyle name="Accent 3 16" xfId="4"/>
    <cellStyle name="Bad 10" xfId="5"/>
    <cellStyle name="Error 12" xfId="6"/>
    <cellStyle name="Footnote 5" xfId="7"/>
    <cellStyle name="Good 8" xfId="8"/>
    <cellStyle name="Heading 1 1" xfId="9"/>
    <cellStyle name="Heading 2 2" xfId="10"/>
    <cellStyle name="Hyperlink 6" xfId="11"/>
    <cellStyle name="Neutral 9" xfId="12"/>
    <cellStyle name="Note 4" xfId="13"/>
    <cellStyle name="Status 7" xfId="14"/>
    <cellStyle name="Text 3" xfId="15"/>
    <cellStyle name="Warning 11" xfId="16"/>
    <cellStyle name="Заголовок" xfId="17"/>
    <cellStyle name="Обычный" xfId="0" builtinId="0"/>
    <cellStyle name="Обычный 12" xfId="18"/>
    <cellStyle name="Обычный 2" xfId="19"/>
    <cellStyle name="Обычный_Лист1" xfId="20"/>
    <cellStyle name="Обычный_Лист2" xfId="2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43"/>
  <sheetViews>
    <sheetView view="pageBreakPreview" topLeftCell="A58" zoomScale="110" zoomScaleNormal="88" zoomScaleSheetLayoutView="110" workbookViewId="0">
      <selection activeCell="D67" sqref="D67"/>
    </sheetView>
  </sheetViews>
  <sheetFormatPr defaultColWidth="8" defaultRowHeight="15.75"/>
  <cols>
    <col min="1" max="1" width="5" style="1" customWidth="1"/>
    <col min="2" max="2" width="8.125" style="2" customWidth="1"/>
    <col min="3" max="3" width="10.125" style="3" customWidth="1"/>
    <col min="4" max="4" width="39.5" style="3" customWidth="1"/>
    <col min="5" max="5" width="10.5" style="3" customWidth="1"/>
    <col min="6" max="6" width="8" style="4"/>
    <col min="7" max="9" width="8" style="3"/>
    <col min="10" max="10" width="9.25" style="3" customWidth="1"/>
    <col min="11" max="258" width="8" style="5"/>
  </cols>
  <sheetData>
    <row r="1" spans="2:10" ht="12.75" customHeight="1">
      <c r="B1" s="6"/>
      <c r="G1" s="4"/>
    </row>
    <row r="2" spans="2:10" ht="21.2" customHeight="1">
      <c r="B2" s="165" t="s">
        <v>0</v>
      </c>
      <c r="C2" s="165"/>
      <c r="G2" s="166"/>
      <c r="H2" s="166"/>
      <c r="I2" s="166"/>
      <c r="J2" s="7"/>
    </row>
    <row r="3" spans="2:10" ht="30.6" customHeight="1">
      <c r="G3" s="166"/>
      <c r="H3" s="166"/>
      <c r="I3" s="166"/>
      <c r="J3" s="166"/>
    </row>
    <row r="4" spans="2:10" ht="15.2" customHeight="1">
      <c r="G4" s="167"/>
      <c r="H4" s="167"/>
      <c r="I4" s="167"/>
      <c r="J4" s="167"/>
    </row>
    <row r="5" spans="2:10" ht="29.45" customHeight="1">
      <c r="G5" s="168"/>
      <c r="H5" s="168"/>
      <c r="I5" s="168"/>
      <c r="J5" s="168"/>
    </row>
    <row r="6" spans="2:10" ht="29.85" customHeight="1">
      <c r="B6" s="169" t="s">
        <v>147</v>
      </c>
      <c r="C6" s="169"/>
      <c r="D6" s="169"/>
      <c r="E6" s="169"/>
      <c r="F6" s="169"/>
      <c r="G6" s="169"/>
      <c r="H6" s="169"/>
      <c r="I6" s="169"/>
      <c r="J6" s="169"/>
    </row>
    <row r="7" spans="2:10" ht="27.2" customHeight="1">
      <c r="B7" s="169" t="s">
        <v>1</v>
      </c>
      <c r="C7" s="169"/>
      <c r="D7" s="8" t="s">
        <v>2</v>
      </c>
      <c r="E7" s="9"/>
      <c r="F7" s="10"/>
      <c r="G7" s="9"/>
      <c r="H7" s="11"/>
      <c r="I7" s="11"/>
      <c r="J7" s="9"/>
    </row>
    <row r="8" spans="2:10" ht="18.95" customHeight="1">
      <c r="B8" s="170" t="s">
        <v>3</v>
      </c>
      <c r="C8" s="170"/>
      <c r="D8" s="170"/>
      <c r="E8" s="9"/>
      <c r="F8" s="10"/>
      <c r="G8" s="9"/>
      <c r="H8" s="171"/>
      <c r="I8" s="171"/>
      <c r="J8" s="9"/>
    </row>
    <row r="9" spans="2:10" ht="15.6" customHeight="1">
      <c r="B9" s="172" t="s">
        <v>4</v>
      </c>
      <c r="C9" s="173" t="s">
        <v>5</v>
      </c>
      <c r="D9" s="173" t="s">
        <v>6</v>
      </c>
      <c r="E9" s="173" t="s">
        <v>7</v>
      </c>
      <c r="F9" s="173" t="s">
        <v>8</v>
      </c>
      <c r="G9" s="173" t="s">
        <v>9</v>
      </c>
      <c r="H9" s="173"/>
      <c r="I9" s="173"/>
      <c r="J9" s="173" t="s">
        <v>10</v>
      </c>
    </row>
    <row r="10" spans="2:10" ht="30.6" customHeight="1">
      <c r="B10" s="172"/>
      <c r="C10" s="173"/>
      <c r="D10" s="173"/>
      <c r="E10" s="173"/>
      <c r="F10" s="173"/>
      <c r="G10" s="12" t="s">
        <v>11</v>
      </c>
      <c r="H10" s="12" t="s">
        <v>12</v>
      </c>
      <c r="I10" s="12" t="s">
        <v>13</v>
      </c>
      <c r="J10" s="173"/>
    </row>
    <row r="11" spans="2:10">
      <c r="B11" s="13">
        <v>1</v>
      </c>
      <c r="C11" s="14">
        <v>2</v>
      </c>
      <c r="D11" s="14">
        <v>3</v>
      </c>
      <c r="E11" s="14">
        <v>4</v>
      </c>
      <c r="F11" s="14"/>
      <c r="G11" s="14">
        <v>6</v>
      </c>
      <c r="H11" s="14">
        <v>7</v>
      </c>
      <c r="I11" s="14">
        <v>8</v>
      </c>
      <c r="J11" s="14">
        <v>9</v>
      </c>
    </row>
    <row r="12" spans="2:10" ht="15" customHeight="1">
      <c r="B12" s="174" t="s">
        <v>14</v>
      </c>
      <c r="C12" s="14" t="s">
        <v>15</v>
      </c>
      <c r="D12" s="9" t="s">
        <v>149</v>
      </c>
      <c r="E12" s="14">
        <v>10</v>
      </c>
      <c r="F12" s="15"/>
      <c r="G12" s="16">
        <v>0.08</v>
      </c>
      <c r="H12" s="16">
        <v>7.25</v>
      </c>
      <c r="I12" s="16">
        <v>0.13</v>
      </c>
      <c r="J12" s="16">
        <v>66.09</v>
      </c>
    </row>
    <row r="13" spans="2:10">
      <c r="B13" s="174"/>
      <c r="C13" s="15" t="s">
        <v>16</v>
      </c>
      <c r="D13" s="17" t="s">
        <v>17</v>
      </c>
      <c r="E13" s="18" t="s">
        <v>18</v>
      </c>
      <c r="F13" s="19"/>
      <c r="G13" s="15">
        <v>4.8600000000000003</v>
      </c>
      <c r="H13" s="15">
        <v>7.54</v>
      </c>
      <c r="I13" s="15">
        <v>35.85</v>
      </c>
      <c r="J13" s="15">
        <v>219.5</v>
      </c>
    </row>
    <row r="14" spans="2:10">
      <c r="B14" s="174"/>
      <c r="C14" s="14" t="s">
        <v>19</v>
      </c>
      <c r="D14" s="17" t="s">
        <v>20</v>
      </c>
      <c r="E14" s="14">
        <v>200</v>
      </c>
      <c r="F14" s="20"/>
      <c r="G14" s="16">
        <v>0.06</v>
      </c>
      <c r="H14" s="16">
        <v>0.01</v>
      </c>
      <c r="I14" s="16">
        <v>11.19</v>
      </c>
      <c r="J14" s="16">
        <v>46.28</v>
      </c>
    </row>
    <row r="15" spans="2:10">
      <c r="B15" s="174"/>
      <c r="C15" s="15"/>
      <c r="D15" s="17" t="s">
        <v>21</v>
      </c>
      <c r="E15" s="18">
        <v>30</v>
      </c>
      <c r="F15" s="15"/>
      <c r="G15" s="15">
        <v>2.37</v>
      </c>
      <c r="H15" s="21">
        <v>0.3</v>
      </c>
      <c r="I15" s="15">
        <v>14.49</v>
      </c>
      <c r="J15" s="16">
        <f>I15*4+H15*9+G15*4</f>
        <v>70.14</v>
      </c>
    </row>
    <row r="16" spans="2:10">
      <c r="B16" s="174"/>
      <c r="C16" s="14" t="s">
        <v>22</v>
      </c>
      <c r="D16" s="17" t="s">
        <v>69</v>
      </c>
      <c r="E16" s="14">
        <v>42</v>
      </c>
      <c r="F16" s="20"/>
      <c r="G16" s="22">
        <v>3.5</v>
      </c>
      <c r="H16" s="22">
        <v>4</v>
      </c>
      <c r="I16" s="22">
        <v>16</v>
      </c>
      <c r="J16" s="14">
        <v>110</v>
      </c>
    </row>
    <row r="17" spans="1:258">
      <c r="B17" s="174"/>
      <c r="C17" s="14" t="s">
        <v>22</v>
      </c>
      <c r="D17" s="17" t="s">
        <v>154</v>
      </c>
      <c r="E17" s="14">
        <v>100</v>
      </c>
      <c r="F17" s="20"/>
      <c r="G17" s="22">
        <v>0.4</v>
      </c>
      <c r="H17" s="22">
        <v>0.3</v>
      </c>
      <c r="I17" s="22">
        <v>10.9</v>
      </c>
      <c r="J17" s="14">
        <v>42</v>
      </c>
    </row>
    <row r="18" spans="1:258">
      <c r="B18" s="174"/>
      <c r="C18" s="175" t="s">
        <v>23</v>
      </c>
      <c r="D18" s="175"/>
      <c r="E18" s="23">
        <v>605</v>
      </c>
      <c r="F18" s="24">
        <v>99</v>
      </c>
      <c r="G18" s="25">
        <f>SUM(G12:G16)</f>
        <v>10.870000000000001</v>
      </c>
      <c r="H18" s="25">
        <f>SUM(H12:H16)</f>
        <v>19.100000000000001</v>
      </c>
      <c r="I18" s="25">
        <f>SUM(I12:I16)</f>
        <v>77.66</v>
      </c>
      <c r="J18" s="25">
        <f>SUM(J12:J16)</f>
        <v>512.01</v>
      </c>
    </row>
    <row r="19" spans="1:258" s="28" customFormat="1" ht="20.45" customHeight="1">
      <c r="A19" s="7"/>
      <c r="B19" s="176" t="s">
        <v>24</v>
      </c>
      <c r="C19" s="26"/>
      <c r="D19" s="9" t="s">
        <v>25</v>
      </c>
      <c r="E19" s="18">
        <v>240</v>
      </c>
      <c r="F19" s="15"/>
      <c r="G19" s="21">
        <v>14.6</v>
      </c>
      <c r="H19" s="21">
        <v>14.7</v>
      </c>
      <c r="I19" s="27">
        <v>26.45</v>
      </c>
      <c r="J19" s="16">
        <f>I19*4+H19*9+G19*4</f>
        <v>296.49999999999994</v>
      </c>
    </row>
    <row r="20" spans="1:258">
      <c r="B20" s="176"/>
      <c r="C20" s="14" t="s">
        <v>26</v>
      </c>
      <c r="D20" s="17" t="s">
        <v>27</v>
      </c>
      <c r="E20" s="14">
        <v>200</v>
      </c>
      <c r="F20" s="20"/>
      <c r="G20" s="29"/>
      <c r="H20" s="29"/>
      <c r="I20" s="16">
        <v>11.09</v>
      </c>
      <c r="J20" s="16">
        <f>I20*4+H20*9+G20*4</f>
        <v>44.36</v>
      </c>
    </row>
    <row r="21" spans="1:258">
      <c r="B21" s="176"/>
      <c r="C21" s="16"/>
      <c r="D21" s="17" t="s">
        <v>21</v>
      </c>
      <c r="E21" s="14">
        <v>30</v>
      </c>
      <c r="F21" s="20"/>
      <c r="G21" s="16">
        <v>2.37</v>
      </c>
      <c r="H21" s="22">
        <v>0.3</v>
      </c>
      <c r="I21" s="16">
        <v>14.49</v>
      </c>
      <c r="J21" s="16">
        <f>I21*4+H21*9+G21*4</f>
        <v>70.14</v>
      </c>
    </row>
    <row r="22" spans="1:258">
      <c r="B22" s="176"/>
      <c r="C22" s="14" t="s">
        <v>22</v>
      </c>
      <c r="D22" s="17" t="s">
        <v>154</v>
      </c>
      <c r="E22" s="14">
        <v>100</v>
      </c>
      <c r="F22" s="20"/>
      <c r="G22" s="22">
        <v>0.4</v>
      </c>
      <c r="H22" s="22">
        <v>0.3</v>
      </c>
      <c r="I22" s="22">
        <v>10.9</v>
      </c>
      <c r="J22" s="14">
        <v>42</v>
      </c>
    </row>
    <row r="23" spans="1:258" ht="15" customHeight="1">
      <c r="B23" s="30"/>
      <c r="C23" s="177" t="s">
        <v>23</v>
      </c>
      <c r="D23" s="177"/>
      <c r="E23" s="31">
        <f>SUM(E19:E22)</f>
        <v>570</v>
      </c>
      <c r="F23" s="32">
        <v>99</v>
      </c>
      <c r="G23" s="33">
        <f>SUM(G19:G22)</f>
        <v>17.369999999999997</v>
      </c>
      <c r="H23" s="33">
        <f>SUM(H19:H22)</f>
        <v>15.3</v>
      </c>
      <c r="I23" s="33">
        <f>SUM(I19:I22)</f>
        <v>62.93</v>
      </c>
      <c r="J23" s="33">
        <f>SUM(J19:J22)</f>
        <v>452.99999999999994</v>
      </c>
      <c r="K23" s="34"/>
    </row>
    <row r="24" spans="1:258" ht="15" customHeight="1">
      <c r="B24" s="174" t="s">
        <v>28</v>
      </c>
      <c r="C24" s="14" t="s">
        <v>15</v>
      </c>
      <c r="D24" s="17" t="s">
        <v>42</v>
      </c>
      <c r="E24" s="14">
        <v>15</v>
      </c>
      <c r="F24" s="20"/>
      <c r="G24" s="22">
        <v>3.9</v>
      </c>
      <c r="H24" s="16">
        <v>3.92</v>
      </c>
      <c r="I24" s="161"/>
      <c r="J24" s="22">
        <v>51.6</v>
      </c>
    </row>
    <row r="25" spans="1:258" ht="31.15" customHeight="1">
      <c r="B25" s="174"/>
      <c r="C25" s="16"/>
      <c r="D25" s="9" t="s">
        <v>29</v>
      </c>
      <c r="E25" s="14">
        <v>205</v>
      </c>
      <c r="F25" s="16"/>
      <c r="G25" s="16">
        <v>9.0399999999999991</v>
      </c>
      <c r="H25" s="16">
        <v>21.62</v>
      </c>
      <c r="I25" s="16">
        <v>67.06</v>
      </c>
      <c r="J25" s="16">
        <v>493.04</v>
      </c>
      <c r="K25" s="35"/>
      <c r="L25" s="36"/>
      <c r="M25" s="37"/>
      <c r="N25" s="35"/>
      <c r="O25" s="35"/>
      <c r="P25" s="35"/>
      <c r="Q25" s="35"/>
    </row>
    <row r="26" spans="1:258">
      <c r="B26" s="174"/>
      <c r="C26" s="14" t="s">
        <v>30</v>
      </c>
      <c r="D26" s="17" t="s">
        <v>31</v>
      </c>
      <c r="E26" s="14">
        <v>200</v>
      </c>
      <c r="F26" s="20"/>
      <c r="G26" s="16">
        <v>3.99</v>
      </c>
      <c r="H26" s="16">
        <v>3.17</v>
      </c>
      <c r="I26" s="16">
        <v>16.34</v>
      </c>
      <c r="J26" s="16">
        <v>111.18</v>
      </c>
    </row>
    <row r="27" spans="1:258">
      <c r="B27" s="174"/>
      <c r="C27" s="16"/>
      <c r="D27" s="17" t="s">
        <v>21</v>
      </c>
      <c r="E27" s="18">
        <v>30</v>
      </c>
      <c r="F27" s="15"/>
      <c r="G27" s="15">
        <v>2.37</v>
      </c>
      <c r="H27" s="21">
        <v>0.3</v>
      </c>
      <c r="I27" s="15">
        <v>14.49</v>
      </c>
      <c r="J27" s="16">
        <f>I27*4+H27*9+G27*4</f>
        <v>70.14</v>
      </c>
    </row>
    <row r="28" spans="1:258">
      <c r="B28" s="174"/>
      <c r="C28" s="14" t="s">
        <v>22</v>
      </c>
      <c r="D28" s="17" t="s">
        <v>154</v>
      </c>
      <c r="E28" s="14">
        <v>100</v>
      </c>
      <c r="F28" s="20"/>
      <c r="G28" s="22">
        <v>0.4</v>
      </c>
      <c r="H28" s="22">
        <v>0.3</v>
      </c>
      <c r="I28" s="22">
        <v>10.9</v>
      </c>
      <c r="J28" s="14">
        <v>42</v>
      </c>
    </row>
    <row r="29" spans="1:258" ht="15" customHeight="1">
      <c r="B29" s="174"/>
      <c r="C29" s="177" t="s">
        <v>23</v>
      </c>
      <c r="D29" s="177"/>
      <c r="E29" s="31">
        <f>SUM(E24:E27)</f>
        <v>450</v>
      </c>
      <c r="F29" s="32">
        <v>99</v>
      </c>
      <c r="G29" s="33">
        <f>SUM(G24:G27)</f>
        <v>19.3</v>
      </c>
      <c r="H29" s="33">
        <f>SUM(H24:H27)</f>
        <v>29.01</v>
      </c>
      <c r="I29" s="33">
        <f>SUM(I24:I27)</f>
        <v>97.89</v>
      </c>
      <c r="J29" s="33">
        <v>516.22</v>
      </c>
      <c r="K29" s="34"/>
    </row>
    <row r="30" spans="1:258">
      <c r="B30" s="30"/>
      <c r="C30" s="14" t="s">
        <v>15</v>
      </c>
      <c r="D30" s="17" t="s">
        <v>32</v>
      </c>
      <c r="E30" s="14">
        <v>10</v>
      </c>
      <c r="F30" s="32"/>
      <c r="G30" s="16">
        <v>0.08</v>
      </c>
      <c r="H30" s="16">
        <v>7.25</v>
      </c>
      <c r="I30" s="16">
        <v>0.13</v>
      </c>
      <c r="J30" s="16">
        <v>66.09</v>
      </c>
      <c r="K30" s="34"/>
    </row>
    <row r="31" spans="1:258" s="40" customFormat="1" ht="15" customHeight="1">
      <c r="A31" s="7"/>
      <c r="B31" s="174" t="s">
        <v>33</v>
      </c>
      <c r="C31" s="15" t="s">
        <v>34</v>
      </c>
      <c r="D31" s="38" t="s">
        <v>150</v>
      </c>
      <c r="E31" s="14">
        <v>90</v>
      </c>
      <c r="F31" s="39"/>
      <c r="G31" s="15">
        <v>15.19</v>
      </c>
      <c r="H31" s="15">
        <v>6.48</v>
      </c>
      <c r="I31" s="15">
        <v>1.17</v>
      </c>
      <c r="J31" s="15">
        <v>123.83</v>
      </c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</row>
    <row r="32" spans="1:258">
      <c r="B32" s="174"/>
      <c r="C32" s="15" t="s">
        <v>35</v>
      </c>
      <c r="D32" s="41" t="s">
        <v>36</v>
      </c>
      <c r="E32" s="42" t="s">
        <v>18</v>
      </c>
      <c r="F32" s="39"/>
      <c r="G32" s="43">
        <v>6.6</v>
      </c>
      <c r="H32" s="44">
        <v>7.9</v>
      </c>
      <c r="I32" s="43">
        <v>42.3</v>
      </c>
      <c r="J32" s="43">
        <v>235</v>
      </c>
    </row>
    <row r="33" spans="1:258">
      <c r="B33" s="174"/>
      <c r="C33" s="14" t="s">
        <v>19</v>
      </c>
      <c r="D33" s="17" t="s">
        <v>20</v>
      </c>
      <c r="E33" s="14">
        <v>200</v>
      </c>
      <c r="F33" s="20"/>
      <c r="G33" s="16">
        <v>0.06</v>
      </c>
      <c r="H33" s="16">
        <v>0.01</v>
      </c>
      <c r="I33" s="16">
        <v>11.19</v>
      </c>
      <c r="J33" s="16">
        <v>46.28</v>
      </c>
    </row>
    <row r="34" spans="1:258">
      <c r="B34" s="174"/>
      <c r="C34" s="16"/>
      <c r="D34" s="17" t="s">
        <v>21</v>
      </c>
      <c r="E34" s="18">
        <v>30</v>
      </c>
      <c r="F34" s="15"/>
      <c r="G34" s="15">
        <v>2.37</v>
      </c>
      <c r="H34" s="21">
        <v>0.3</v>
      </c>
      <c r="I34" s="15">
        <v>14.49</v>
      </c>
      <c r="J34" s="16">
        <f>I34*4+H34*9+G34*4</f>
        <v>70.14</v>
      </c>
    </row>
    <row r="35" spans="1:258">
      <c r="B35" s="174"/>
      <c r="C35" s="14" t="s">
        <v>22</v>
      </c>
      <c r="D35" s="17" t="s">
        <v>154</v>
      </c>
      <c r="E35" s="14">
        <v>100</v>
      </c>
      <c r="F35" s="20"/>
      <c r="G35" s="22">
        <v>0.4</v>
      </c>
      <c r="H35" s="22">
        <v>0.3</v>
      </c>
      <c r="I35" s="22">
        <v>10.9</v>
      </c>
      <c r="J35" s="14">
        <v>42</v>
      </c>
    </row>
    <row r="36" spans="1:258" ht="15" customHeight="1">
      <c r="B36" s="174"/>
      <c r="C36" s="177" t="s">
        <v>23</v>
      </c>
      <c r="D36" s="177"/>
      <c r="E36" s="31">
        <v>580</v>
      </c>
      <c r="F36" s="32">
        <v>99</v>
      </c>
      <c r="G36" s="33">
        <f>SUM(G30:G34)</f>
        <v>24.299999999999997</v>
      </c>
      <c r="H36" s="33">
        <f>SUM(H30:H34)</f>
        <v>21.940000000000005</v>
      </c>
      <c r="I36" s="33">
        <f>SUM(I30:I34)</f>
        <v>69.279999999999987</v>
      </c>
      <c r="J36" s="33">
        <f>SUM(J30:J34)</f>
        <v>541.34</v>
      </c>
      <c r="K36" s="34"/>
    </row>
    <row r="37" spans="1:258" ht="15" customHeight="1">
      <c r="B37" s="174" t="s">
        <v>37</v>
      </c>
      <c r="C37" s="45" t="s">
        <v>38</v>
      </c>
      <c r="D37" s="46" t="s">
        <v>39</v>
      </c>
      <c r="E37" s="45">
        <v>40</v>
      </c>
      <c r="F37" s="20"/>
      <c r="G37" s="47">
        <v>5.08</v>
      </c>
      <c r="H37" s="48">
        <v>4.5999999999999996</v>
      </c>
      <c r="I37" s="47">
        <v>0.28000000000000003</v>
      </c>
      <c r="J37" s="48">
        <f>I37*4+H37*9+G37*4</f>
        <v>62.839999999999996</v>
      </c>
    </row>
    <row r="38" spans="1:258" s="52" customFormat="1">
      <c r="A38" s="49"/>
      <c r="B38" s="174"/>
      <c r="C38" s="50">
        <v>173.05</v>
      </c>
      <c r="D38" s="30" t="s">
        <v>40</v>
      </c>
      <c r="E38" s="50">
        <v>200</v>
      </c>
      <c r="F38" s="20"/>
      <c r="G38" s="51">
        <v>8.4</v>
      </c>
      <c r="H38" s="51">
        <v>11.08</v>
      </c>
      <c r="I38" s="51">
        <v>42.3</v>
      </c>
      <c r="J38" s="51">
        <f>I38*4+H38*9+G38*4</f>
        <v>302.52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  <c r="IV38" s="53"/>
      <c r="IW38" s="53"/>
      <c r="IX38" s="53"/>
    </row>
    <row r="39" spans="1:258" s="40" customFormat="1" ht="21.2" customHeight="1">
      <c r="A39" s="7"/>
      <c r="B39" s="174"/>
      <c r="C39" s="14" t="s">
        <v>26</v>
      </c>
      <c r="D39" s="17" t="s">
        <v>27</v>
      </c>
      <c r="E39" s="14">
        <v>200</v>
      </c>
      <c r="F39" s="26"/>
      <c r="G39" s="29"/>
      <c r="H39" s="29"/>
      <c r="I39" s="16">
        <v>11.09</v>
      </c>
      <c r="J39" s="16">
        <v>44.36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  <c r="IX39" s="28"/>
    </row>
    <row r="40" spans="1:258">
      <c r="B40" s="174"/>
      <c r="C40" s="16"/>
      <c r="D40" s="17" t="s">
        <v>21</v>
      </c>
      <c r="E40" s="18">
        <v>30</v>
      </c>
      <c r="F40" s="15"/>
      <c r="G40" s="15">
        <v>2.37</v>
      </c>
      <c r="H40" s="21">
        <v>0.3</v>
      </c>
      <c r="I40" s="15">
        <v>14.49</v>
      </c>
      <c r="J40" s="16">
        <f>I40*4+H40*9+G40*4</f>
        <v>70.14</v>
      </c>
    </row>
    <row r="41" spans="1:258">
      <c r="B41" s="174"/>
      <c r="C41" s="14" t="s">
        <v>22</v>
      </c>
      <c r="D41" s="17" t="s">
        <v>154</v>
      </c>
      <c r="E41" s="14">
        <v>100</v>
      </c>
      <c r="F41" s="20"/>
      <c r="G41" s="22">
        <v>0.4</v>
      </c>
      <c r="H41" s="22">
        <v>0.3</v>
      </c>
      <c r="I41" s="22">
        <v>10.9</v>
      </c>
      <c r="J41" s="14">
        <v>42</v>
      </c>
    </row>
    <row r="42" spans="1:258" ht="15" customHeight="1">
      <c r="B42" s="174"/>
      <c r="C42" s="177" t="s">
        <v>23</v>
      </c>
      <c r="D42" s="177"/>
      <c r="E42" s="31">
        <f>SUM(E37:E40)</f>
        <v>470</v>
      </c>
      <c r="F42" s="32">
        <v>99</v>
      </c>
      <c r="G42" s="33">
        <f>SUM(G37:G40)</f>
        <v>15.850000000000001</v>
      </c>
      <c r="H42" s="33">
        <f>SUM(H37:H40)</f>
        <v>15.98</v>
      </c>
      <c r="I42" s="33">
        <f>SUM(I37:I40)</f>
        <v>68.16</v>
      </c>
      <c r="J42" s="33">
        <f>SUM(J37:J40)</f>
        <v>479.85999999999996</v>
      </c>
      <c r="K42" s="34"/>
    </row>
    <row r="43" spans="1:258" ht="15" customHeight="1">
      <c r="B43" s="174" t="s">
        <v>41</v>
      </c>
      <c r="C43" s="14" t="s">
        <v>15</v>
      </c>
      <c r="D43" s="17" t="s">
        <v>42</v>
      </c>
      <c r="E43" s="14">
        <v>15</v>
      </c>
      <c r="F43" s="20"/>
      <c r="G43" s="22">
        <v>3.9</v>
      </c>
      <c r="H43" s="16">
        <v>3.92</v>
      </c>
      <c r="I43" s="29"/>
      <c r="J43" s="22">
        <v>51.6</v>
      </c>
    </row>
    <row r="44" spans="1:258">
      <c r="B44" s="174"/>
      <c r="C44" s="16" t="s">
        <v>43</v>
      </c>
      <c r="D44" s="17" t="s">
        <v>44</v>
      </c>
      <c r="E44" s="14">
        <v>90</v>
      </c>
      <c r="F44" s="20"/>
      <c r="G44" s="16">
        <v>10.39</v>
      </c>
      <c r="H44" s="16">
        <v>8.8699999999999992</v>
      </c>
      <c r="I44" s="16">
        <v>1.76</v>
      </c>
      <c r="J44" s="16">
        <v>128.52000000000001</v>
      </c>
    </row>
    <row r="45" spans="1:258">
      <c r="B45" s="174"/>
      <c r="C45" s="14" t="s">
        <v>45</v>
      </c>
      <c r="D45" s="17" t="s">
        <v>46</v>
      </c>
      <c r="E45" s="14">
        <v>150</v>
      </c>
      <c r="F45" s="20"/>
      <c r="G45" s="22">
        <v>6.2</v>
      </c>
      <c r="H45" s="16">
        <v>4.58</v>
      </c>
      <c r="I45" s="22">
        <v>42.3</v>
      </c>
      <c r="J45" s="16">
        <f>I45*4+H45*9+G45*4</f>
        <v>235.22</v>
      </c>
    </row>
    <row r="46" spans="1:258">
      <c r="B46" s="174"/>
      <c r="C46" s="14" t="s">
        <v>19</v>
      </c>
      <c r="D46" s="17" t="s">
        <v>20</v>
      </c>
      <c r="E46" s="14">
        <v>200</v>
      </c>
      <c r="F46" s="20"/>
      <c r="G46" s="16">
        <v>0.06</v>
      </c>
      <c r="H46" s="16">
        <v>0.01</v>
      </c>
      <c r="I46" s="16">
        <v>11.19</v>
      </c>
      <c r="J46" s="16">
        <v>46.28</v>
      </c>
    </row>
    <row r="47" spans="1:258">
      <c r="B47" s="174"/>
      <c r="C47" s="16"/>
      <c r="D47" s="17" t="s">
        <v>21</v>
      </c>
      <c r="E47" s="14">
        <v>30</v>
      </c>
      <c r="F47" s="20"/>
      <c r="G47" s="16">
        <v>2.37</v>
      </c>
      <c r="H47" s="22">
        <v>0.3</v>
      </c>
      <c r="I47" s="16">
        <v>14.49</v>
      </c>
      <c r="J47" s="22">
        <v>70.5</v>
      </c>
    </row>
    <row r="48" spans="1:258">
      <c r="B48" s="174"/>
      <c r="C48" s="14" t="s">
        <v>22</v>
      </c>
      <c r="D48" s="17" t="s">
        <v>154</v>
      </c>
      <c r="E48" s="14">
        <v>100</v>
      </c>
      <c r="F48" s="20"/>
      <c r="G48" s="22">
        <v>0.4</v>
      </c>
      <c r="H48" s="22">
        <v>0.3</v>
      </c>
      <c r="I48" s="22">
        <v>10.9</v>
      </c>
      <c r="J48" s="14">
        <v>42</v>
      </c>
    </row>
    <row r="49" spans="1:11" ht="15" customHeight="1">
      <c r="B49" s="174"/>
      <c r="C49" s="177" t="s">
        <v>23</v>
      </c>
      <c r="D49" s="177"/>
      <c r="E49" s="31">
        <f>SUM(E43:E47)</f>
        <v>485</v>
      </c>
      <c r="F49" s="32">
        <v>99</v>
      </c>
      <c r="G49" s="33">
        <f>SUM(G43:G47)</f>
        <v>22.92</v>
      </c>
      <c r="H49" s="33">
        <f>SUM(H43:H47)</f>
        <v>17.68</v>
      </c>
      <c r="I49" s="33">
        <f>SUM(I43:I47)</f>
        <v>69.739999999999995</v>
      </c>
      <c r="J49" s="33">
        <f>SUM(J43:J47)</f>
        <v>532.12</v>
      </c>
      <c r="K49" s="34"/>
    </row>
    <row r="50" spans="1:11" ht="23.45" customHeight="1">
      <c r="B50" s="174" t="s">
        <v>47</v>
      </c>
      <c r="C50" s="18"/>
      <c r="D50" s="9" t="s">
        <v>48</v>
      </c>
      <c r="E50" s="18">
        <v>50</v>
      </c>
      <c r="F50" s="39"/>
      <c r="G50" s="15">
        <v>6.5</v>
      </c>
      <c r="H50" s="21">
        <v>12.5</v>
      </c>
      <c r="I50" s="15">
        <v>0</v>
      </c>
      <c r="J50" s="21">
        <v>138.5</v>
      </c>
    </row>
    <row r="51" spans="1:11" s="28" customFormat="1" ht="31.5" customHeight="1">
      <c r="A51" s="7"/>
      <c r="B51" s="174"/>
      <c r="C51" s="54">
        <v>171</v>
      </c>
      <c r="D51" s="55" t="s">
        <v>49</v>
      </c>
      <c r="E51" s="54">
        <v>155</v>
      </c>
      <c r="F51" s="39"/>
      <c r="G51" s="56">
        <v>6.6</v>
      </c>
      <c r="H51" s="56">
        <v>8.9</v>
      </c>
      <c r="I51" s="56">
        <v>32.4</v>
      </c>
      <c r="J51" s="56">
        <v>237</v>
      </c>
      <c r="K51" s="40"/>
    </row>
    <row r="52" spans="1:11">
      <c r="B52" s="174"/>
      <c r="C52" s="14" t="s">
        <v>26</v>
      </c>
      <c r="D52" s="17" t="s">
        <v>27</v>
      </c>
      <c r="E52" s="14">
        <v>200</v>
      </c>
      <c r="F52" s="20"/>
      <c r="G52" s="29"/>
      <c r="H52" s="29"/>
      <c r="I52" s="16">
        <v>11.09</v>
      </c>
      <c r="J52" s="16">
        <v>44.36</v>
      </c>
    </row>
    <row r="53" spans="1:11">
      <c r="B53" s="174"/>
      <c r="C53" s="16"/>
      <c r="D53" s="17" t="s">
        <v>21</v>
      </c>
      <c r="E53" s="14">
        <v>30</v>
      </c>
      <c r="F53" s="20"/>
      <c r="G53" s="16">
        <v>2.37</v>
      </c>
      <c r="H53" s="22">
        <v>0.3</v>
      </c>
      <c r="I53" s="16">
        <v>14.49</v>
      </c>
      <c r="J53" s="22">
        <v>70.5</v>
      </c>
    </row>
    <row r="54" spans="1:11">
      <c r="B54" s="174"/>
      <c r="C54" s="14" t="s">
        <v>22</v>
      </c>
      <c r="D54" s="17" t="s">
        <v>154</v>
      </c>
      <c r="E54" s="14">
        <v>100</v>
      </c>
      <c r="F54" s="20"/>
      <c r="G54" s="22">
        <v>0.4</v>
      </c>
      <c r="H54" s="22">
        <v>0.3</v>
      </c>
      <c r="I54" s="22">
        <v>10.9</v>
      </c>
      <c r="J54" s="14">
        <v>42</v>
      </c>
    </row>
    <row r="55" spans="1:11" ht="15" customHeight="1">
      <c r="B55" s="174"/>
      <c r="C55" s="177" t="s">
        <v>23</v>
      </c>
      <c r="D55" s="177"/>
      <c r="E55" s="58">
        <v>610</v>
      </c>
      <c r="F55" s="32">
        <v>99</v>
      </c>
      <c r="G55" s="59">
        <f>SUM(G50:G53)</f>
        <v>15.469999999999999</v>
      </c>
      <c r="H55" s="59">
        <f>SUM(H50:H53)</f>
        <v>21.7</v>
      </c>
      <c r="I55" s="59">
        <f>SUM(I50:I53)</f>
        <v>57.98</v>
      </c>
      <c r="J55" s="59">
        <f>SUM(J50:J53)</f>
        <v>490.36</v>
      </c>
      <c r="K55" s="57"/>
    </row>
    <row r="56" spans="1:11" ht="28.7" customHeight="1">
      <c r="B56" s="174" t="s">
        <v>50</v>
      </c>
      <c r="C56" s="16" t="s">
        <v>51</v>
      </c>
      <c r="D56" s="17" t="s">
        <v>52</v>
      </c>
      <c r="E56" s="14">
        <v>200</v>
      </c>
      <c r="F56" s="16"/>
      <c r="G56" s="16">
        <v>6.96</v>
      </c>
      <c r="H56" s="16">
        <v>7.42</v>
      </c>
      <c r="I56" s="16">
        <v>34.68</v>
      </c>
      <c r="J56" s="16">
        <v>232.05</v>
      </c>
      <c r="K56" s="57"/>
    </row>
    <row r="57" spans="1:11" ht="31.5">
      <c r="B57" s="174"/>
      <c r="C57" s="14"/>
      <c r="D57" s="17" t="s">
        <v>53</v>
      </c>
      <c r="E57" s="14">
        <v>100</v>
      </c>
      <c r="F57" s="26"/>
      <c r="G57" s="16">
        <v>7.63</v>
      </c>
      <c r="H57" s="16">
        <v>8.16</v>
      </c>
      <c r="I57" s="16">
        <v>31.26</v>
      </c>
      <c r="J57" s="16">
        <v>232.42</v>
      </c>
      <c r="K57" s="57"/>
    </row>
    <row r="58" spans="1:11">
      <c r="B58" s="174"/>
      <c r="C58" s="14" t="s">
        <v>30</v>
      </c>
      <c r="D58" s="17" t="s">
        <v>31</v>
      </c>
      <c r="E58" s="14">
        <v>200</v>
      </c>
      <c r="F58" s="20"/>
      <c r="G58" s="16">
        <v>3.99</v>
      </c>
      <c r="H58" s="16">
        <v>3.17</v>
      </c>
      <c r="I58" s="16">
        <v>16.34</v>
      </c>
      <c r="J58" s="16">
        <v>111.18</v>
      </c>
      <c r="K58" s="57"/>
    </row>
    <row r="59" spans="1:11">
      <c r="B59" s="174"/>
      <c r="C59" s="14" t="s">
        <v>22</v>
      </c>
      <c r="D59" s="17" t="s">
        <v>154</v>
      </c>
      <c r="E59" s="14">
        <v>100</v>
      </c>
      <c r="F59" s="20"/>
      <c r="G59" s="22">
        <v>0.4</v>
      </c>
      <c r="H59" s="22">
        <v>0.3</v>
      </c>
      <c r="I59" s="22">
        <v>10.9</v>
      </c>
      <c r="J59" s="14">
        <v>42</v>
      </c>
      <c r="K59" s="57"/>
    </row>
    <row r="60" spans="1:11" ht="15" customHeight="1">
      <c r="B60" s="174"/>
      <c r="C60" s="177" t="s">
        <v>23</v>
      </c>
      <c r="D60" s="177"/>
      <c r="E60" s="31">
        <f>SUM(E56:E58)</f>
        <v>500</v>
      </c>
      <c r="F60" s="32">
        <v>99</v>
      </c>
      <c r="G60" s="33">
        <f>SUM(G56:G59)</f>
        <v>18.979999999999997</v>
      </c>
      <c r="H60" s="33">
        <f>SUM(H56:H59)</f>
        <v>19.05</v>
      </c>
      <c r="I60" s="33">
        <f>SUM(I56:I59)</f>
        <v>93.18</v>
      </c>
      <c r="J60" s="33">
        <f>SUM(J56:J59)</f>
        <v>617.65000000000009</v>
      </c>
      <c r="K60" s="57"/>
    </row>
    <row r="61" spans="1:11" ht="15" customHeight="1">
      <c r="B61" s="174" t="s">
        <v>54</v>
      </c>
      <c r="C61" s="18" t="s">
        <v>55</v>
      </c>
      <c r="D61" s="17" t="s">
        <v>56</v>
      </c>
      <c r="E61" s="18">
        <v>15</v>
      </c>
      <c r="F61" s="15"/>
      <c r="G61" s="15">
        <v>1.94</v>
      </c>
      <c r="H61" s="15">
        <v>3.27</v>
      </c>
      <c r="I61" s="15">
        <v>0.28999999999999998</v>
      </c>
      <c r="J61" s="21">
        <v>38.4</v>
      </c>
    </row>
    <row r="62" spans="1:11" s="28" customFormat="1" ht="31.35" customHeight="1">
      <c r="A62" s="7"/>
      <c r="B62" s="174"/>
      <c r="C62" s="14" t="s">
        <v>57</v>
      </c>
      <c r="D62" s="17" t="s">
        <v>58</v>
      </c>
      <c r="E62" s="60">
        <v>160</v>
      </c>
      <c r="F62" s="26"/>
      <c r="G62" s="61">
        <v>22.92</v>
      </c>
      <c r="H62" s="61">
        <v>13.17</v>
      </c>
      <c r="I62" s="61">
        <v>33.29</v>
      </c>
      <c r="J62" s="61">
        <v>345.69</v>
      </c>
    </row>
    <row r="63" spans="1:11">
      <c r="B63" s="174"/>
      <c r="C63" s="14" t="s">
        <v>19</v>
      </c>
      <c r="D63" s="17" t="s">
        <v>20</v>
      </c>
      <c r="E63" s="60">
        <v>200</v>
      </c>
      <c r="F63" s="20"/>
      <c r="G63" s="61">
        <v>0.06</v>
      </c>
      <c r="H63" s="61">
        <f>0.06</f>
        <v>0.06</v>
      </c>
      <c r="I63" s="61">
        <f>6.7</f>
        <v>6.7</v>
      </c>
      <c r="J63" s="61">
        <v>46.28</v>
      </c>
    </row>
    <row r="64" spans="1:11">
      <c r="B64" s="174"/>
      <c r="C64" s="16"/>
      <c r="D64" s="17" t="s">
        <v>21</v>
      </c>
      <c r="E64" s="14">
        <v>30</v>
      </c>
      <c r="F64" s="20"/>
      <c r="G64" s="16">
        <v>2.37</v>
      </c>
      <c r="H64" s="22">
        <v>0.3</v>
      </c>
      <c r="I64" s="16">
        <v>14.49</v>
      </c>
      <c r="J64" s="22">
        <v>70.5</v>
      </c>
    </row>
    <row r="65" spans="2:11">
      <c r="B65" s="174"/>
      <c r="C65" s="14" t="s">
        <v>22</v>
      </c>
      <c r="D65" s="17" t="s">
        <v>154</v>
      </c>
      <c r="E65" s="14">
        <v>100</v>
      </c>
      <c r="F65" s="20"/>
      <c r="G65" s="22">
        <v>0.4</v>
      </c>
      <c r="H65" s="22">
        <v>0.3</v>
      </c>
      <c r="I65" s="22">
        <v>10.9</v>
      </c>
      <c r="J65" s="14">
        <v>42</v>
      </c>
    </row>
    <row r="66" spans="2:11" ht="15" customHeight="1">
      <c r="B66" s="174"/>
      <c r="C66" s="178" t="s">
        <v>23</v>
      </c>
      <c r="D66" s="179"/>
      <c r="E66" s="58">
        <f>SUM(E61:E64)</f>
        <v>405</v>
      </c>
      <c r="F66" s="32">
        <v>99</v>
      </c>
      <c r="G66" s="59">
        <f>SUM(G61:G64)</f>
        <v>27.290000000000003</v>
      </c>
      <c r="H66" s="59">
        <f>SUM(H61:H64)</f>
        <v>16.8</v>
      </c>
      <c r="I66" s="59">
        <f>SUM(I61:I64)</f>
        <v>54.77</v>
      </c>
      <c r="J66" s="59">
        <f>SUM(J61:J64)</f>
        <v>500.87</v>
      </c>
      <c r="K66" s="34"/>
    </row>
    <row r="67" spans="2:11" ht="15" customHeight="1">
      <c r="B67" s="174" t="s">
        <v>59</v>
      </c>
      <c r="C67" s="62"/>
      <c r="D67" s="63" t="s">
        <v>151</v>
      </c>
      <c r="E67" s="64">
        <v>90</v>
      </c>
      <c r="F67" s="26"/>
      <c r="G67" s="163">
        <v>13.21</v>
      </c>
      <c r="H67" s="164">
        <v>10.23</v>
      </c>
      <c r="I67" s="164">
        <v>12.98</v>
      </c>
      <c r="J67" s="164">
        <v>157.44999999999999</v>
      </c>
    </row>
    <row r="68" spans="2:11">
      <c r="B68" s="174"/>
      <c r="C68" s="14" t="s">
        <v>45</v>
      </c>
      <c r="D68" s="41" t="s">
        <v>60</v>
      </c>
      <c r="E68" s="42">
        <v>155</v>
      </c>
      <c r="F68" s="20"/>
      <c r="G68" s="43">
        <v>6.6</v>
      </c>
      <c r="H68" s="44">
        <v>4.3</v>
      </c>
      <c r="I68" s="43">
        <v>42.3</v>
      </c>
      <c r="J68" s="43">
        <v>235</v>
      </c>
    </row>
    <row r="69" spans="2:11">
      <c r="B69" s="174"/>
      <c r="C69" s="14" t="s">
        <v>26</v>
      </c>
      <c r="D69" s="17" t="s">
        <v>27</v>
      </c>
      <c r="E69" s="14">
        <v>200</v>
      </c>
      <c r="F69" s="20"/>
      <c r="G69" s="29"/>
      <c r="H69" s="29"/>
      <c r="I69" s="16">
        <v>11.09</v>
      </c>
      <c r="J69" s="16">
        <v>44.36</v>
      </c>
    </row>
    <row r="70" spans="2:11" ht="22.9" customHeight="1">
      <c r="B70" s="174"/>
      <c r="C70" s="16"/>
      <c r="D70" s="17" t="s">
        <v>21</v>
      </c>
      <c r="E70" s="14">
        <v>30</v>
      </c>
      <c r="F70" s="20"/>
      <c r="G70" s="16">
        <v>2.37</v>
      </c>
      <c r="H70" s="22">
        <v>0.3</v>
      </c>
      <c r="I70" s="16">
        <v>14.49</v>
      </c>
      <c r="J70" s="22">
        <v>70.5</v>
      </c>
    </row>
    <row r="71" spans="2:11" ht="22.9" customHeight="1">
      <c r="B71" s="174"/>
      <c r="C71" s="14" t="s">
        <v>22</v>
      </c>
      <c r="D71" s="17" t="s">
        <v>154</v>
      </c>
      <c r="E71" s="14">
        <v>100</v>
      </c>
      <c r="F71" s="20"/>
      <c r="G71" s="22">
        <v>0.4</v>
      </c>
      <c r="H71" s="22">
        <v>0.3</v>
      </c>
      <c r="I71" s="22">
        <v>10.9</v>
      </c>
      <c r="J71" s="14">
        <v>42</v>
      </c>
    </row>
    <row r="72" spans="2:11" ht="15" customHeight="1">
      <c r="B72" s="174"/>
      <c r="C72" s="177" t="s">
        <v>23</v>
      </c>
      <c r="D72" s="177"/>
      <c r="E72" s="31">
        <f>SUM(E67:E70)</f>
        <v>475</v>
      </c>
      <c r="F72" s="32">
        <v>99</v>
      </c>
      <c r="G72" s="33">
        <f>SUM(G67:G70)</f>
        <v>22.180000000000003</v>
      </c>
      <c r="H72" s="33">
        <f>SUM(H67:H70)</f>
        <v>14.830000000000002</v>
      </c>
      <c r="I72" s="33">
        <f>SUM(I67:I70)</f>
        <v>80.86</v>
      </c>
      <c r="J72" s="33">
        <f>SUM(J67:J70)</f>
        <v>507.31</v>
      </c>
      <c r="K72" s="34"/>
    </row>
    <row r="73" spans="2:11">
      <c r="B73" s="13"/>
      <c r="C73" s="14" t="s">
        <v>15</v>
      </c>
      <c r="D73" s="17" t="s">
        <v>42</v>
      </c>
      <c r="E73" s="14">
        <v>15</v>
      </c>
      <c r="F73" s="20"/>
      <c r="G73" s="22">
        <v>3.9</v>
      </c>
      <c r="H73" s="16">
        <v>3.92</v>
      </c>
      <c r="I73" s="161"/>
      <c r="J73" s="22">
        <v>51.6</v>
      </c>
    </row>
    <row r="74" spans="2:11" ht="27" customHeight="1">
      <c r="B74" s="174" t="s">
        <v>61</v>
      </c>
      <c r="C74" s="16" t="s">
        <v>16</v>
      </c>
      <c r="D74" s="9" t="s">
        <v>153</v>
      </c>
      <c r="E74" s="14">
        <v>200</v>
      </c>
      <c r="F74" s="20"/>
      <c r="G74" s="44">
        <v>17.78</v>
      </c>
      <c r="H74" s="44">
        <v>10.52</v>
      </c>
      <c r="I74" s="44">
        <v>22.9</v>
      </c>
      <c r="J74" s="44">
        <v>255.13</v>
      </c>
    </row>
    <row r="75" spans="2:11">
      <c r="B75" s="174"/>
      <c r="C75" s="14" t="s">
        <v>30</v>
      </c>
      <c r="D75" s="17" t="s">
        <v>31</v>
      </c>
      <c r="E75" s="14">
        <v>200</v>
      </c>
      <c r="F75" s="20"/>
      <c r="G75" s="16">
        <v>4.91</v>
      </c>
      <c r="H75" s="16">
        <v>3.17</v>
      </c>
      <c r="I75" s="16">
        <v>16.34</v>
      </c>
      <c r="J75" s="16">
        <v>111.18</v>
      </c>
    </row>
    <row r="76" spans="2:11">
      <c r="B76" s="174"/>
      <c r="C76" s="16"/>
      <c r="D76" s="17" t="s">
        <v>21</v>
      </c>
      <c r="E76" s="14">
        <v>30</v>
      </c>
      <c r="F76" s="20"/>
      <c r="G76" s="16">
        <v>2.37</v>
      </c>
      <c r="H76" s="22">
        <v>0.3</v>
      </c>
      <c r="I76" s="16">
        <v>14.49</v>
      </c>
      <c r="J76" s="22">
        <v>70.5</v>
      </c>
    </row>
    <row r="77" spans="2:11">
      <c r="B77" s="174"/>
      <c r="C77" s="14" t="s">
        <v>22</v>
      </c>
      <c r="D77" s="17" t="s">
        <v>154</v>
      </c>
      <c r="E77" s="14">
        <v>100</v>
      </c>
      <c r="F77" s="20"/>
      <c r="G77" s="22">
        <v>0.4</v>
      </c>
      <c r="H77" s="22">
        <v>0.3</v>
      </c>
      <c r="I77" s="22">
        <v>10.9</v>
      </c>
      <c r="J77" s="14">
        <v>42</v>
      </c>
    </row>
    <row r="78" spans="2:11" ht="15" customHeight="1">
      <c r="B78" s="174"/>
      <c r="C78" s="178" t="s">
        <v>23</v>
      </c>
      <c r="D78" s="179"/>
      <c r="E78" s="31">
        <f>SUM(E73:E76)</f>
        <v>445</v>
      </c>
      <c r="F78" s="32">
        <v>99</v>
      </c>
      <c r="G78" s="33">
        <f>SUM(G73:G76)</f>
        <v>28.96</v>
      </c>
      <c r="H78" s="33">
        <f>SUM(H73:H76)</f>
        <v>17.91</v>
      </c>
      <c r="I78" s="33">
        <f>SUM(I73:I76)</f>
        <v>53.73</v>
      </c>
      <c r="J78" s="33">
        <f>SUM(J73:J76)</f>
        <v>488.41</v>
      </c>
      <c r="K78" s="34"/>
    </row>
    <row r="79" spans="2:11" ht="15" customHeight="1">
      <c r="B79" s="174" t="s">
        <v>62</v>
      </c>
      <c r="C79" s="18" t="s">
        <v>55</v>
      </c>
      <c r="D79" s="17" t="s">
        <v>56</v>
      </c>
      <c r="E79" s="18">
        <v>15</v>
      </c>
      <c r="F79" s="15"/>
      <c r="G79" s="15">
        <v>1.94</v>
      </c>
      <c r="H79" s="15">
        <v>3.27</v>
      </c>
      <c r="I79" s="15">
        <v>0.28999999999999998</v>
      </c>
      <c r="J79" s="21">
        <v>38.4</v>
      </c>
    </row>
    <row r="80" spans="2:11" ht="31.5">
      <c r="B80" s="174"/>
      <c r="C80" s="16" t="s">
        <v>63</v>
      </c>
      <c r="D80" s="17" t="s">
        <v>64</v>
      </c>
      <c r="E80" s="14">
        <v>160</v>
      </c>
      <c r="F80" s="16"/>
      <c r="G80" s="16">
        <v>21.68</v>
      </c>
      <c r="H80" s="16">
        <v>11.52</v>
      </c>
      <c r="I80" s="16">
        <v>32.82</v>
      </c>
      <c r="J80" s="16">
        <v>325.01</v>
      </c>
    </row>
    <row r="81" spans="1:258">
      <c r="B81" s="174"/>
      <c r="C81" s="14" t="s">
        <v>26</v>
      </c>
      <c r="D81" s="17" t="s">
        <v>27</v>
      </c>
      <c r="E81" s="14">
        <v>200</v>
      </c>
      <c r="F81" s="20"/>
      <c r="G81" s="29"/>
      <c r="H81" s="29"/>
      <c r="I81" s="16">
        <v>11.09</v>
      </c>
      <c r="J81" s="16">
        <v>44.36</v>
      </c>
    </row>
    <row r="82" spans="1:258">
      <c r="B82" s="174"/>
      <c r="C82" s="16"/>
      <c r="D82" s="17" t="s">
        <v>21</v>
      </c>
      <c r="E82" s="14">
        <v>30</v>
      </c>
      <c r="F82" s="20"/>
      <c r="G82" s="16">
        <v>2.37</v>
      </c>
      <c r="H82" s="22">
        <v>0.3</v>
      </c>
      <c r="I82" s="16">
        <v>14.49</v>
      </c>
      <c r="J82" s="22">
        <v>70.5</v>
      </c>
    </row>
    <row r="83" spans="1:258">
      <c r="B83" s="174"/>
      <c r="C83" s="14" t="s">
        <v>22</v>
      </c>
      <c r="D83" s="17" t="s">
        <v>154</v>
      </c>
      <c r="E83" s="14">
        <v>100</v>
      </c>
      <c r="F83" s="20"/>
      <c r="G83" s="22">
        <v>0.4</v>
      </c>
      <c r="H83" s="22">
        <v>0.3</v>
      </c>
      <c r="I83" s="22">
        <v>10.9</v>
      </c>
      <c r="J83" s="14">
        <v>42</v>
      </c>
    </row>
    <row r="84" spans="1:258" ht="15" customHeight="1">
      <c r="B84" s="174"/>
      <c r="C84" s="177" t="s">
        <v>23</v>
      </c>
      <c r="D84" s="177"/>
      <c r="E84" s="31">
        <f>SUM(E79:E82)</f>
        <v>405</v>
      </c>
      <c r="F84" s="32">
        <v>99</v>
      </c>
      <c r="G84" s="33">
        <f>SUM(G79:G82)</f>
        <v>25.990000000000002</v>
      </c>
      <c r="H84" s="33">
        <f>SUM(H79:H82)</f>
        <v>15.09</v>
      </c>
      <c r="I84" s="33">
        <f>SUM(I79:I82)</f>
        <v>58.690000000000005</v>
      </c>
      <c r="J84" s="33">
        <f>SUM(J79:J82)</f>
        <v>478.27</v>
      </c>
      <c r="K84" s="34"/>
    </row>
    <row r="85" spans="1:258" ht="15" customHeight="1">
      <c r="B85" s="174" t="s">
        <v>65</v>
      </c>
      <c r="C85" s="14" t="s">
        <v>15</v>
      </c>
      <c r="D85" s="17" t="s">
        <v>32</v>
      </c>
      <c r="E85" s="14">
        <v>10</v>
      </c>
      <c r="F85" s="32"/>
      <c r="G85" s="16">
        <v>0.08</v>
      </c>
      <c r="H85" s="16">
        <v>7.25</v>
      </c>
      <c r="I85" s="16">
        <v>0.13</v>
      </c>
      <c r="J85" s="16">
        <v>66.09</v>
      </c>
    </row>
    <row r="86" spans="1:258" s="40" customFormat="1" ht="20.45" customHeight="1">
      <c r="A86" s="7"/>
      <c r="B86" s="174"/>
      <c r="C86" s="16" t="s">
        <v>66</v>
      </c>
      <c r="D86" s="17" t="s">
        <v>67</v>
      </c>
      <c r="E86" s="14" t="s">
        <v>68</v>
      </c>
      <c r="F86" s="20"/>
      <c r="G86" s="16">
        <v>4.45</v>
      </c>
      <c r="H86" s="16">
        <v>4.68</v>
      </c>
      <c r="I86" s="16">
        <v>23.29</v>
      </c>
      <c r="J86" s="16">
        <v>143.79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  <c r="IO86" s="28"/>
      <c r="IP86" s="28"/>
      <c r="IQ86" s="28"/>
      <c r="IR86" s="28"/>
      <c r="IS86" s="28"/>
      <c r="IT86" s="28"/>
      <c r="IU86" s="28"/>
      <c r="IV86" s="28"/>
      <c r="IW86" s="28"/>
      <c r="IX86" s="28"/>
    </row>
    <row r="87" spans="1:258">
      <c r="B87" s="174"/>
      <c r="C87" s="14" t="s">
        <v>30</v>
      </c>
      <c r="D87" s="17" t="s">
        <v>31</v>
      </c>
      <c r="E87" s="14">
        <v>200</v>
      </c>
      <c r="F87" s="20"/>
      <c r="G87" s="16">
        <v>4.91</v>
      </c>
      <c r="H87" s="16">
        <v>3.17</v>
      </c>
      <c r="I87" s="16">
        <v>16.34</v>
      </c>
      <c r="J87" s="16">
        <v>111.18</v>
      </c>
    </row>
    <row r="88" spans="1:258">
      <c r="B88" s="174"/>
      <c r="C88" s="16"/>
      <c r="D88" s="17" t="s">
        <v>21</v>
      </c>
      <c r="E88" s="14">
        <v>30</v>
      </c>
      <c r="F88" s="20"/>
      <c r="G88" s="16">
        <v>2.37</v>
      </c>
      <c r="H88" s="22">
        <v>0.3</v>
      </c>
      <c r="I88" s="16">
        <v>14.49</v>
      </c>
      <c r="J88" s="22">
        <v>70.5</v>
      </c>
    </row>
    <row r="89" spans="1:258">
      <c r="B89" s="13"/>
      <c r="C89" s="14" t="s">
        <v>22</v>
      </c>
      <c r="D89" s="17" t="s">
        <v>69</v>
      </c>
      <c r="E89" s="14">
        <v>42</v>
      </c>
      <c r="F89" s="20"/>
      <c r="G89" s="22">
        <v>3.5</v>
      </c>
      <c r="H89" s="22">
        <v>4</v>
      </c>
      <c r="I89" s="22">
        <v>16</v>
      </c>
      <c r="J89" s="14">
        <v>110</v>
      </c>
    </row>
    <row r="90" spans="1:258">
      <c r="B90" s="162"/>
      <c r="C90" s="14" t="s">
        <v>22</v>
      </c>
      <c r="D90" s="17" t="s">
        <v>154</v>
      </c>
      <c r="E90" s="14">
        <v>100</v>
      </c>
      <c r="F90" s="20"/>
      <c r="G90" s="22">
        <v>0.4</v>
      </c>
      <c r="H90" s="22">
        <v>0.3</v>
      </c>
      <c r="I90" s="22">
        <v>10.9</v>
      </c>
      <c r="J90" s="14">
        <v>42</v>
      </c>
    </row>
    <row r="91" spans="1:258" ht="15" customHeight="1">
      <c r="B91" s="13"/>
      <c r="C91" s="177" t="s">
        <v>23</v>
      </c>
      <c r="D91" s="177"/>
      <c r="E91" s="31">
        <v>552</v>
      </c>
      <c r="F91" s="32">
        <v>99</v>
      </c>
      <c r="G91" s="33">
        <f>SUM(G85:G89)</f>
        <v>15.310000000000002</v>
      </c>
      <c r="H91" s="33">
        <f>SUM(H85:H89)</f>
        <v>19.399999999999999</v>
      </c>
      <c r="I91" s="33">
        <f>SUM(I85:I89)</f>
        <v>70.25</v>
      </c>
      <c r="J91" s="33">
        <f>SUM(J85:J89)</f>
        <v>501.56</v>
      </c>
      <c r="K91" s="34"/>
    </row>
    <row r="92" spans="1:258" ht="15" customHeight="1">
      <c r="B92" s="174" t="s">
        <v>70</v>
      </c>
      <c r="C92" s="65" t="s">
        <v>71</v>
      </c>
      <c r="D92" s="66" t="s">
        <v>72</v>
      </c>
      <c r="E92" s="65">
        <v>90</v>
      </c>
      <c r="F92" s="39"/>
      <c r="G92" s="44">
        <v>12.93</v>
      </c>
      <c r="H92" s="44">
        <v>16.22</v>
      </c>
      <c r="I92" s="44">
        <v>11.76</v>
      </c>
      <c r="J92" s="44">
        <v>244.79</v>
      </c>
    </row>
    <row r="93" spans="1:258" ht="31.5">
      <c r="B93" s="174"/>
      <c r="C93" s="54">
        <v>171</v>
      </c>
      <c r="D93" s="55" t="s">
        <v>49</v>
      </c>
      <c r="E93" s="54">
        <v>155</v>
      </c>
      <c r="F93" s="39"/>
      <c r="G93" s="56">
        <v>6.6</v>
      </c>
      <c r="H93" s="56">
        <v>8.9</v>
      </c>
      <c r="I93" s="56">
        <v>32.4</v>
      </c>
      <c r="J93" s="56">
        <v>237</v>
      </c>
    </row>
    <row r="94" spans="1:258">
      <c r="B94" s="174"/>
      <c r="C94" s="14" t="s">
        <v>19</v>
      </c>
      <c r="D94" s="17" t="s">
        <v>20</v>
      </c>
      <c r="E94" s="14">
        <v>200</v>
      </c>
      <c r="F94" s="20"/>
      <c r="G94" s="16">
        <v>0.06</v>
      </c>
      <c r="H94" s="16">
        <v>0.01</v>
      </c>
      <c r="I94" s="16">
        <v>11.19</v>
      </c>
      <c r="J94" s="16">
        <v>46.28</v>
      </c>
    </row>
    <row r="95" spans="1:258">
      <c r="B95" s="174"/>
      <c r="C95" s="16"/>
      <c r="D95" s="17" t="s">
        <v>21</v>
      </c>
      <c r="E95" s="14">
        <v>30</v>
      </c>
      <c r="F95" s="20"/>
      <c r="G95" s="16">
        <v>2.37</v>
      </c>
      <c r="H95" s="22">
        <v>0.3</v>
      </c>
      <c r="I95" s="16">
        <v>14.49</v>
      </c>
      <c r="J95" s="22">
        <v>70.5</v>
      </c>
    </row>
    <row r="96" spans="1:258">
      <c r="B96" s="162"/>
      <c r="C96" s="14" t="s">
        <v>22</v>
      </c>
      <c r="D96" s="17" t="s">
        <v>154</v>
      </c>
      <c r="E96" s="14">
        <v>100</v>
      </c>
      <c r="F96" s="20"/>
      <c r="G96" s="22">
        <v>0.4</v>
      </c>
      <c r="H96" s="22">
        <v>0.3</v>
      </c>
      <c r="I96" s="22">
        <v>10.9</v>
      </c>
      <c r="J96" s="14">
        <v>42</v>
      </c>
    </row>
    <row r="97" spans="1:11" ht="15" customHeight="1">
      <c r="B97" s="13"/>
      <c r="C97" s="177" t="s">
        <v>23</v>
      </c>
      <c r="D97" s="177"/>
      <c r="E97" s="31">
        <f>SUM(E92:E95)</f>
        <v>475</v>
      </c>
      <c r="F97" s="67">
        <v>99</v>
      </c>
      <c r="G97" s="33">
        <f>SUM(G92:G95)</f>
        <v>21.96</v>
      </c>
      <c r="H97" s="33">
        <f>SUM(H92:H95)</f>
        <v>25.43</v>
      </c>
      <c r="I97" s="33">
        <f>SUM(I92:I95)</f>
        <v>69.839999999999989</v>
      </c>
      <c r="J97" s="33">
        <f>SUM(J92:J95)</f>
        <v>598.56999999999994</v>
      </c>
      <c r="K97" s="34"/>
    </row>
    <row r="98" spans="1:11">
      <c r="B98" s="13"/>
      <c r="C98" s="14" t="s">
        <v>15</v>
      </c>
      <c r="D98" s="17" t="s">
        <v>73</v>
      </c>
      <c r="E98" s="14">
        <v>40</v>
      </c>
      <c r="F98" s="20"/>
      <c r="G98" s="16">
        <v>0.64</v>
      </c>
      <c r="H98" s="16">
        <v>2.52</v>
      </c>
      <c r="I98" s="16">
        <v>2.96</v>
      </c>
      <c r="J98" s="16">
        <f>(G98+I98)*4+H98*9</f>
        <v>37.08</v>
      </c>
    </row>
    <row r="99" spans="1:11" ht="15" customHeight="1">
      <c r="B99" s="174" t="s">
        <v>74</v>
      </c>
      <c r="C99" s="68" t="s">
        <v>75</v>
      </c>
      <c r="D99" s="69" t="s">
        <v>76</v>
      </c>
      <c r="E99" s="68">
        <v>200</v>
      </c>
      <c r="F99" s="20"/>
      <c r="G99" s="70">
        <v>18.41</v>
      </c>
      <c r="H99" s="70">
        <v>16.28</v>
      </c>
      <c r="I99" s="70">
        <v>3.82</v>
      </c>
      <c r="J99" s="70">
        <v>236.66</v>
      </c>
    </row>
    <row r="100" spans="1:11" ht="20.65" customHeight="1">
      <c r="B100" s="174"/>
      <c r="C100" s="14" t="s">
        <v>19</v>
      </c>
      <c r="D100" s="17" t="s">
        <v>20</v>
      </c>
      <c r="E100" s="71">
        <v>200</v>
      </c>
      <c r="F100" s="20"/>
      <c r="G100" s="72">
        <v>0.06</v>
      </c>
      <c r="H100" s="72">
        <v>0.01</v>
      </c>
      <c r="I100" s="72">
        <v>11.19</v>
      </c>
      <c r="J100" s="72">
        <v>46.28</v>
      </c>
    </row>
    <row r="101" spans="1:11">
      <c r="B101" s="174"/>
      <c r="C101" s="16"/>
      <c r="D101" s="17" t="s">
        <v>21</v>
      </c>
      <c r="E101" s="14">
        <v>30</v>
      </c>
      <c r="F101" s="20"/>
      <c r="G101" s="16">
        <v>2.37</v>
      </c>
      <c r="H101" s="22">
        <v>0.3</v>
      </c>
      <c r="I101" s="16">
        <v>14.49</v>
      </c>
      <c r="J101" s="22">
        <v>70.5</v>
      </c>
    </row>
    <row r="102" spans="1:11">
      <c r="B102" s="174"/>
      <c r="C102" s="14" t="s">
        <v>22</v>
      </c>
      <c r="D102" s="17" t="s">
        <v>154</v>
      </c>
      <c r="E102" s="14">
        <v>100</v>
      </c>
      <c r="F102" s="20"/>
      <c r="G102" s="22">
        <v>0.4</v>
      </c>
      <c r="H102" s="22">
        <v>0.3</v>
      </c>
      <c r="I102" s="22">
        <v>10.9</v>
      </c>
      <c r="J102" s="14">
        <v>42</v>
      </c>
    </row>
    <row r="103" spans="1:11" ht="15" customHeight="1">
      <c r="B103" s="174"/>
      <c r="C103" s="177" t="s">
        <v>23</v>
      </c>
      <c r="D103" s="177"/>
      <c r="E103" s="31">
        <f>SUM(E98:E101)</f>
        <v>470</v>
      </c>
      <c r="F103" s="32">
        <v>99</v>
      </c>
      <c r="G103" s="33">
        <f>SUM(G98:G101)</f>
        <v>21.48</v>
      </c>
      <c r="H103" s="33">
        <f>SUM(H98:H101)</f>
        <v>19.110000000000003</v>
      </c>
      <c r="I103" s="33">
        <f>SUM(I98:I101)</f>
        <v>32.46</v>
      </c>
      <c r="J103" s="33">
        <f>SUM(J98:J101)</f>
        <v>390.52</v>
      </c>
      <c r="K103" s="34"/>
    </row>
    <row r="104" spans="1:11" ht="15" customHeight="1">
      <c r="B104" s="174" t="s">
        <v>77</v>
      </c>
      <c r="C104" s="14" t="s">
        <v>15</v>
      </c>
      <c r="D104" s="17" t="s">
        <v>42</v>
      </c>
      <c r="E104" s="14">
        <v>15</v>
      </c>
      <c r="F104" s="20"/>
      <c r="G104" s="22">
        <v>3.9</v>
      </c>
      <c r="H104" s="16">
        <v>3.92</v>
      </c>
      <c r="I104" s="29"/>
      <c r="J104" s="22">
        <v>51.6</v>
      </c>
    </row>
    <row r="105" spans="1:11">
      <c r="B105" s="174"/>
      <c r="C105" s="73" t="s">
        <v>110</v>
      </c>
      <c r="D105" s="38" t="s">
        <v>152</v>
      </c>
      <c r="E105" s="73">
        <v>200</v>
      </c>
      <c r="F105" s="26"/>
      <c r="G105" s="44">
        <v>18.100000000000001</v>
      </c>
      <c r="H105" s="44">
        <v>13.5</v>
      </c>
      <c r="I105" s="44">
        <v>33.700000000000003</v>
      </c>
      <c r="J105" s="44">
        <v>328.4</v>
      </c>
    </row>
    <row r="106" spans="1:11">
      <c r="B106" s="174"/>
      <c r="C106" s="14" t="s">
        <v>26</v>
      </c>
      <c r="D106" s="17" t="s">
        <v>27</v>
      </c>
      <c r="E106" s="14">
        <v>200</v>
      </c>
      <c r="F106" s="20"/>
      <c r="G106" s="29"/>
      <c r="H106" s="29"/>
      <c r="I106" s="16">
        <v>11.09</v>
      </c>
      <c r="J106" s="16">
        <v>44.36</v>
      </c>
    </row>
    <row r="107" spans="1:11">
      <c r="B107" s="174"/>
      <c r="C107" s="16"/>
      <c r="D107" s="17" t="s">
        <v>21</v>
      </c>
      <c r="E107" s="14">
        <v>30</v>
      </c>
      <c r="F107" s="20"/>
      <c r="G107" s="16">
        <v>2.37</v>
      </c>
      <c r="H107" s="22">
        <v>0.3</v>
      </c>
      <c r="I107" s="16">
        <v>14.49</v>
      </c>
      <c r="J107" s="22">
        <v>70.5</v>
      </c>
    </row>
    <row r="108" spans="1:11">
      <c r="B108" s="174"/>
      <c r="C108" s="14" t="s">
        <v>22</v>
      </c>
      <c r="D108" s="17" t="s">
        <v>154</v>
      </c>
      <c r="E108" s="14">
        <v>100</v>
      </c>
      <c r="F108" s="20"/>
      <c r="G108" s="22">
        <v>0.4</v>
      </c>
      <c r="H108" s="22">
        <v>0.3</v>
      </c>
      <c r="I108" s="22">
        <v>10.9</v>
      </c>
      <c r="J108" s="14">
        <v>42</v>
      </c>
    </row>
    <row r="109" spans="1:11" ht="15" customHeight="1">
      <c r="B109" s="174"/>
      <c r="C109" s="177" t="s">
        <v>23</v>
      </c>
      <c r="D109" s="177"/>
      <c r="E109" s="31">
        <f>SUM(E104:E107)</f>
        <v>445</v>
      </c>
      <c r="F109" s="32">
        <v>99</v>
      </c>
      <c r="G109" s="33">
        <f>SUM(G104:G107)</f>
        <v>24.37</v>
      </c>
      <c r="H109" s="33">
        <f>SUM(H104:H107)</f>
        <v>17.720000000000002</v>
      </c>
      <c r="I109" s="33">
        <f>SUM(I104:I107)</f>
        <v>59.280000000000008</v>
      </c>
      <c r="J109" s="33">
        <f>SUM(J104:J107)</f>
        <v>494.86</v>
      </c>
      <c r="K109" s="34"/>
    </row>
    <row r="110" spans="1:11" ht="15" customHeight="1">
      <c r="B110" s="174" t="s">
        <v>79</v>
      </c>
      <c r="C110" s="14" t="s">
        <v>15</v>
      </c>
      <c r="D110" s="17" t="s">
        <v>32</v>
      </c>
      <c r="E110" s="14">
        <v>10</v>
      </c>
      <c r="F110" s="32"/>
      <c r="G110" s="16">
        <v>0.08</v>
      </c>
      <c r="H110" s="16">
        <v>7.25</v>
      </c>
      <c r="I110" s="16">
        <v>0.13</v>
      </c>
      <c r="J110" s="16">
        <v>66.09</v>
      </c>
    </row>
    <row r="111" spans="1:11" s="28" customFormat="1" ht="28.9" customHeight="1">
      <c r="A111" s="7"/>
      <c r="B111" s="174"/>
      <c r="C111" s="14" t="s">
        <v>57</v>
      </c>
      <c r="D111" s="17" t="s">
        <v>58</v>
      </c>
      <c r="E111" s="60">
        <v>160</v>
      </c>
      <c r="F111" s="26"/>
      <c r="G111" s="61">
        <v>22.92</v>
      </c>
      <c r="H111" s="61">
        <v>13.17</v>
      </c>
      <c r="I111" s="61">
        <v>33.29</v>
      </c>
      <c r="J111" s="61">
        <v>345.69</v>
      </c>
    </row>
    <row r="112" spans="1:11">
      <c r="B112" s="174"/>
      <c r="C112" s="14" t="s">
        <v>19</v>
      </c>
      <c r="D112" s="17" t="s">
        <v>20</v>
      </c>
      <c r="E112" s="71">
        <v>200</v>
      </c>
      <c r="F112" s="20"/>
      <c r="G112" s="72">
        <v>0.06</v>
      </c>
      <c r="H112" s="72">
        <v>0.01</v>
      </c>
      <c r="I112" s="72">
        <v>11.19</v>
      </c>
      <c r="J112" s="72">
        <v>46.28</v>
      </c>
    </row>
    <row r="113" spans="2:11">
      <c r="B113" s="174"/>
      <c r="C113" s="16"/>
      <c r="D113" s="17" t="s">
        <v>21</v>
      </c>
      <c r="E113" s="14">
        <v>30</v>
      </c>
      <c r="F113" s="20"/>
      <c r="G113" s="16">
        <v>2.37</v>
      </c>
      <c r="H113" s="22">
        <v>0.3</v>
      </c>
      <c r="I113" s="16">
        <v>14.49</v>
      </c>
      <c r="J113" s="22">
        <v>70.5</v>
      </c>
    </row>
    <row r="114" spans="2:11">
      <c r="B114" s="174"/>
      <c r="C114" s="14" t="s">
        <v>22</v>
      </c>
      <c r="D114" s="17" t="s">
        <v>154</v>
      </c>
      <c r="E114" s="14">
        <v>100</v>
      </c>
      <c r="F114" s="20"/>
      <c r="G114" s="22">
        <v>0.4</v>
      </c>
      <c r="H114" s="22">
        <v>0.3</v>
      </c>
      <c r="I114" s="22">
        <v>10.9</v>
      </c>
      <c r="J114" s="14">
        <v>42</v>
      </c>
    </row>
    <row r="115" spans="2:11" ht="15" customHeight="1">
      <c r="B115" s="174"/>
      <c r="C115" s="177" t="s">
        <v>23</v>
      </c>
      <c r="D115" s="177"/>
      <c r="E115" s="74">
        <f>SUM(E110:E113)</f>
        <v>400</v>
      </c>
      <c r="F115" s="32">
        <v>99</v>
      </c>
      <c r="G115" s="75">
        <f>SUM(G110:G113)</f>
        <v>25.43</v>
      </c>
      <c r="H115" s="75">
        <f>SUM(H110:H113)</f>
        <v>20.730000000000004</v>
      </c>
      <c r="I115" s="75">
        <f>SUM(I110:I113)</f>
        <v>59.1</v>
      </c>
      <c r="J115" s="75">
        <f>SUM(J110:J113)</f>
        <v>528.55999999999995</v>
      </c>
      <c r="K115" s="34"/>
    </row>
    <row r="116" spans="2:11" ht="26.85" customHeight="1">
      <c r="B116" s="180" t="s">
        <v>80</v>
      </c>
      <c r="C116" s="16" t="s">
        <v>51</v>
      </c>
      <c r="D116" s="17" t="s">
        <v>52</v>
      </c>
      <c r="E116" s="14">
        <v>200</v>
      </c>
      <c r="F116" s="16"/>
      <c r="G116" s="16">
        <v>6.96</v>
      </c>
      <c r="H116" s="16">
        <v>7.42</v>
      </c>
      <c r="I116" s="16">
        <v>34.68</v>
      </c>
      <c r="J116" s="16">
        <v>232.05</v>
      </c>
    </row>
    <row r="117" spans="2:11">
      <c r="B117" s="180"/>
      <c r="C117" s="14">
        <v>486</v>
      </c>
      <c r="D117" s="17" t="s">
        <v>81</v>
      </c>
      <c r="E117" s="14">
        <v>100</v>
      </c>
      <c r="F117" s="20"/>
      <c r="G117" s="16">
        <v>7.63</v>
      </c>
      <c r="H117" s="16">
        <v>8.16</v>
      </c>
      <c r="I117" s="16">
        <v>31.26</v>
      </c>
      <c r="J117" s="16">
        <v>232.42</v>
      </c>
    </row>
    <row r="118" spans="2:11">
      <c r="B118" s="180"/>
      <c r="C118" s="14" t="s">
        <v>26</v>
      </c>
      <c r="D118" s="17" t="s">
        <v>27</v>
      </c>
      <c r="E118" s="14">
        <v>200</v>
      </c>
      <c r="F118" s="20"/>
      <c r="G118" s="29"/>
      <c r="H118" s="29"/>
      <c r="I118" s="16">
        <v>11.09</v>
      </c>
      <c r="J118" s="16">
        <v>44.36</v>
      </c>
    </row>
    <row r="119" spans="2:11">
      <c r="B119" s="180"/>
      <c r="C119" s="16"/>
      <c r="D119" s="17" t="s">
        <v>21</v>
      </c>
      <c r="E119" s="14">
        <v>30</v>
      </c>
      <c r="F119" s="20"/>
      <c r="G119" s="16">
        <v>2.37</v>
      </c>
      <c r="H119" s="22">
        <v>0.3</v>
      </c>
      <c r="I119" s="16">
        <v>14.49</v>
      </c>
      <c r="J119" s="22">
        <v>70.5</v>
      </c>
    </row>
    <row r="120" spans="2:11">
      <c r="B120" s="180"/>
      <c r="C120" s="14" t="s">
        <v>22</v>
      </c>
      <c r="D120" s="17" t="s">
        <v>154</v>
      </c>
      <c r="E120" s="14">
        <v>100</v>
      </c>
      <c r="F120" s="20"/>
      <c r="G120" s="22">
        <v>0.4</v>
      </c>
      <c r="H120" s="22">
        <v>0.3</v>
      </c>
      <c r="I120" s="22">
        <v>10.9</v>
      </c>
      <c r="J120" s="14">
        <v>42</v>
      </c>
    </row>
    <row r="121" spans="2:11" ht="15" customHeight="1">
      <c r="B121" s="180"/>
      <c r="C121" s="177" t="s">
        <v>23</v>
      </c>
      <c r="D121" s="177"/>
      <c r="E121" s="31">
        <v>630</v>
      </c>
      <c r="F121" s="32">
        <v>99</v>
      </c>
      <c r="G121" s="33">
        <f>SUM(G116:G119)</f>
        <v>16.96</v>
      </c>
      <c r="H121" s="33">
        <f>SUM(H116:H119)</f>
        <v>15.88</v>
      </c>
      <c r="I121" s="33">
        <f>SUM(I116:I119)</f>
        <v>91.52</v>
      </c>
      <c r="J121" s="33">
        <f>SUM(J116:J119)</f>
        <v>579.33000000000004</v>
      </c>
      <c r="K121" s="34"/>
    </row>
    <row r="122" spans="2:11" ht="15" customHeight="1">
      <c r="B122" s="180" t="s">
        <v>82</v>
      </c>
      <c r="C122" s="65"/>
      <c r="D122" s="17" t="s">
        <v>83</v>
      </c>
      <c r="E122" s="14">
        <v>90</v>
      </c>
      <c r="F122" s="20"/>
      <c r="G122" s="16">
        <v>21.57</v>
      </c>
      <c r="H122" s="22">
        <v>9.0500000000000007</v>
      </c>
      <c r="I122" s="16">
        <v>3.46</v>
      </c>
      <c r="J122" s="22">
        <v>163.63999999999999</v>
      </c>
    </row>
    <row r="123" spans="2:11" ht="31.5">
      <c r="B123" s="180"/>
      <c r="C123" s="65" t="s">
        <v>84</v>
      </c>
      <c r="D123" s="76" t="s">
        <v>85</v>
      </c>
      <c r="E123" s="77">
        <v>155</v>
      </c>
      <c r="F123" s="39"/>
      <c r="G123" s="78">
        <v>3.24</v>
      </c>
      <c r="H123" s="78">
        <v>6.82</v>
      </c>
      <c r="I123" s="78">
        <v>22.25</v>
      </c>
      <c r="J123" s="78">
        <v>163.78</v>
      </c>
    </row>
    <row r="124" spans="2:11">
      <c r="B124" s="180"/>
      <c r="C124" s="14" t="s">
        <v>30</v>
      </c>
      <c r="D124" s="17" t="s">
        <v>31</v>
      </c>
      <c r="E124" s="14">
        <v>200</v>
      </c>
      <c r="F124" s="20"/>
      <c r="G124" s="16">
        <v>4.91</v>
      </c>
      <c r="H124" s="16">
        <v>3.17</v>
      </c>
      <c r="I124" s="16">
        <v>16.34</v>
      </c>
      <c r="J124" s="16">
        <v>111.18</v>
      </c>
    </row>
    <row r="125" spans="2:11">
      <c r="B125" s="180"/>
      <c r="C125" s="16"/>
      <c r="D125" s="17" t="s">
        <v>21</v>
      </c>
      <c r="E125" s="14">
        <v>30</v>
      </c>
      <c r="F125" s="20"/>
      <c r="G125" s="16">
        <v>2.37</v>
      </c>
      <c r="H125" s="22">
        <v>0.3</v>
      </c>
      <c r="I125" s="16">
        <v>14.49</v>
      </c>
      <c r="J125" s="22">
        <v>70.5</v>
      </c>
    </row>
    <row r="126" spans="2:11">
      <c r="B126" s="180"/>
      <c r="C126" s="14" t="s">
        <v>22</v>
      </c>
      <c r="D126" s="17" t="s">
        <v>154</v>
      </c>
      <c r="E126" s="14">
        <v>100</v>
      </c>
      <c r="F126" s="20"/>
      <c r="G126" s="22">
        <v>0.4</v>
      </c>
      <c r="H126" s="22">
        <v>0.3</v>
      </c>
      <c r="I126" s="22">
        <v>10.9</v>
      </c>
      <c r="J126" s="14">
        <v>42</v>
      </c>
    </row>
    <row r="127" spans="2:11" ht="15" customHeight="1">
      <c r="B127" s="180"/>
      <c r="C127" s="177" t="s">
        <v>23</v>
      </c>
      <c r="D127" s="177"/>
      <c r="E127" s="31">
        <f>SUM(E122:E125)</f>
        <v>475</v>
      </c>
      <c r="F127" s="32">
        <v>99</v>
      </c>
      <c r="G127" s="33">
        <f>SUM(G122:G125)</f>
        <v>32.090000000000003</v>
      </c>
      <c r="H127" s="33">
        <f>SUM(H122:H125)</f>
        <v>19.34</v>
      </c>
      <c r="I127" s="33">
        <f>SUM(I122:I125)</f>
        <v>56.54</v>
      </c>
      <c r="J127" s="33">
        <f>SUM(J122:J125)</f>
        <v>509.09999999999997</v>
      </c>
      <c r="K127" s="34"/>
    </row>
    <row r="128" spans="2:11">
      <c r="B128" s="30"/>
      <c r="C128" s="14" t="s">
        <v>15</v>
      </c>
      <c r="D128" s="17" t="s">
        <v>32</v>
      </c>
      <c r="E128" s="14">
        <v>10</v>
      </c>
      <c r="F128" s="32"/>
      <c r="G128" s="16">
        <v>0.08</v>
      </c>
      <c r="H128" s="16">
        <v>7.25</v>
      </c>
      <c r="I128" s="16">
        <v>0.13</v>
      </c>
      <c r="J128" s="16">
        <v>66.09</v>
      </c>
      <c r="K128" s="34"/>
    </row>
    <row r="129" spans="1:258" ht="15" customHeight="1">
      <c r="B129" s="180" t="s">
        <v>86</v>
      </c>
      <c r="C129" s="62" t="s">
        <v>87</v>
      </c>
      <c r="D129" s="76" t="s">
        <v>88</v>
      </c>
      <c r="E129" s="73">
        <v>90</v>
      </c>
      <c r="F129" s="20"/>
      <c r="G129" s="79">
        <v>13.8</v>
      </c>
      <c r="H129" s="79">
        <v>6.8</v>
      </c>
      <c r="I129" s="79">
        <v>3.64</v>
      </c>
      <c r="J129" s="79">
        <v>121.96</v>
      </c>
    </row>
    <row r="130" spans="1:258">
      <c r="B130" s="180"/>
      <c r="C130" s="18" t="s">
        <v>89</v>
      </c>
      <c r="D130" s="17" t="s">
        <v>90</v>
      </c>
      <c r="E130" s="18">
        <v>150</v>
      </c>
      <c r="F130" s="39"/>
      <c r="G130" s="15">
        <v>3.47</v>
      </c>
      <c r="H130" s="15">
        <v>3.45</v>
      </c>
      <c r="I130" s="15">
        <v>31.61</v>
      </c>
      <c r="J130" s="15">
        <v>171.57</v>
      </c>
    </row>
    <row r="131" spans="1:258" s="40" customFormat="1" ht="17.25" customHeight="1">
      <c r="A131" s="7"/>
      <c r="B131" s="180"/>
      <c r="C131" s="14" t="s">
        <v>19</v>
      </c>
      <c r="D131" s="17" t="s">
        <v>20</v>
      </c>
      <c r="E131" s="60">
        <v>200</v>
      </c>
      <c r="F131" s="26"/>
      <c r="G131" s="61">
        <v>0.06</v>
      </c>
      <c r="H131" s="61">
        <v>0.01</v>
      </c>
      <c r="I131" s="61">
        <v>11.19</v>
      </c>
      <c r="J131" s="61">
        <v>46.28</v>
      </c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  <c r="IW131" s="28"/>
      <c r="IX131" s="28"/>
    </row>
    <row r="132" spans="1:258">
      <c r="B132" s="180"/>
      <c r="C132" s="16"/>
      <c r="D132" s="17" t="s">
        <v>21</v>
      </c>
      <c r="E132" s="14">
        <v>30</v>
      </c>
      <c r="F132" s="20"/>
      <c r="G132" s="16">
        <v>2.37</v>
      </c>
      <c r="H132" s="22">
        <v>0.3</v>
      </c>
      <c r="I132" s="16">
        <v>14.49</v>
      </c>
      <c r="J132" s="22">
        <v>70.5</v>
      </c>
    </row>
    <row r="133" spans="1:258">
      <c r="B133" s="180"/>
      <c r="C133" s="14" t="s">
        <v>22</v>
      </c>
      <c r="D133" s="17" t="s">
        <v>154</v>
      </c>
      <c r="E133" s="14">
        <v>100</v>
      </c>
      <c r="F133" s="20"/>
      <c r="G133" s="22">
        <v>0.4</v>
      </c>
      <c r="H133" s="22">
        <v>0.3</v>
      </c>
      <c r="I133" s="22">
        <v>10.9</v>
      </c>
      <c r="J133" s="14">
        <v>42</v>
      </c>
    </row>
    <row r="134" spans="1:258" ht="15" customHeight="1">
      <c r="B134" s="180"/>
      <c r="C134" s="177" t="s">
        <v>23</v>
      </c>
      <c r="D134" s="177"/>
      <c r="E134" s="31">
        <f>SUM(E129:E133)</f>
        <v>570</v>
      </c>
      <c r="F134" s="32">
        <v>99</v>
      </c>
      <c r="G134" s="33">
        <f>SUM(G128:G133)</f>
        <v>20.18</v>
      </c>
      <c r="H134" s="33">
        <f>SUM(H128:H133)</f>
        <v>18.110000000000003</v>
      </c>
      <c r="I134" s="33">
        <f>SUM(I128:I133)</f>
        <v>71.960000000000008</v>
      </c>
      <c r="J134" s="33">
        <f>SUM(J128:J133)</f>
        <v>518.4</v>
      </c>
      <c r="K134" s="34"/>
      <c r="M134" s="34"/>
    </row>
    <row r="135" spans="1:258">
      <c r="B135" s="80"/>
      <c r="C135" s="81"/>
      <c r="D135" s="82"/>
      <c r="E135" s="14"/>
      <c r="F135" s="83"/>
      <c r="G135" s="16"/>
      <c r="H135" s="16"/>
      <c r="I135" s="16"/>
      <c r="J135" s="16"/>
    </row>
    <row r="136" spans="1:258" ht="15.6" customHeight="1">
      <c r="B136" s="182"/>
      <c r="C136" s="182"/>
      <c r="D136" s="182"/>
      <c r="E136" s="180" t="s">
        <v>7</v>
      </c>
      <c r="F136" s="29"/>
      <c r="G136" s="180" t="s">
        <v>9</v>
      </c>
      <c r="H136" s="180"/>
      <c r="I136" s="180"/>
      <c r="J136" s="180" t="s">
        <v>10</v>
      </c>
    </row>
    <row r="137" spans="1:258" ht="30.75" customHeight="1">
      <c r="B137" s="182"/>
      <c r="C137" s="182"/>
      <c r="D137" s="182"/>
      <c r="E137" s="180"/>
      <c r="G137" s="29" t="s">
        <v>11</v>
      </c>
      <c r="H137" s="29" t="s">
        <v>12</v>
      </c>
      <c r="I137" s="29" t="s">
        <v>13</v>
      </c>
      <c r="J137" s="180"/>
    </row>
    <row r="138" spans="1:258" ht="19.350000000000001" customHeight="1">
      <c r="B138" s="181" t="s">
        <v>23</v>
      </c>
      <c r="C138" s="181"/>
      <c r="D138" s="181"/>
      <c r="E138" s="84">
        <f t="shared" ref="E138:J138" si="0">E18+E23+E29+E36+E42+E49+E49+E66+E72+E55+E60+E78+E84+E91+E97+E103+E109+E115+E121+E127+E134</f>
        <v>10502</v>
      </c>
      <c r="F138" s="84">
        <f t="shared" si="0"/>
        <v>2079</v>
      </c>
      <c r="G138" s="84">
        <f t="shared" si="0"/>
        <v>450.18</v>
      </c>
      <c r="H138" s="84">
        <f t="shared" si="0"/>
        <v>397.79000000000008</v>
      </c>
      <c r="I138" s="84">
        <f t="shared" si="0"/>
        <v>1425.56</v>
      </c>
      <c r="J138" s="84">
        <f t="shared" si="0"/>
        <v>10770.44</v>
      </c>
    </row>
    <row r="139" spans="1:258" ht="15" customHeight="1">
      <c r="B139" s="181" t="s">
        <v>91</v>
      </c>
      <c r="C139" s="181"/>
      <c r="D139" s="181"/>
      <c r="E139" s="60">
        <f t="shared" ref="E139:J139" si="1">E138/20</f>
        <v>525.1</v>
      </c>
      <c r="F139" s="61">
        <f t="shared" si="1"/>
        <v>103.95</v>
      </c>
      <c r="G139" s="61">
        <f t="shared" si="1"/>
        <v>22.509</v>
      </c>
      <c r="H139" s="61">
        <f t="shared" si="1"/>
        <v>19.889500000000005</v>
      </c>
      <c r="I139" s="61">
        <f t="shared" si="1"/>
        <v>71.277999999999992</v>
      </c>
      <c r="J139" s="61">
        <f t="shared" si="1"/>
        <v>538.52200000000005</v>
      </c>
    </row>
    <row r="140" spans="1:258" ht="15" customHeight="1">
      <c r="B140" s="181" t="s">
        <v>92</v>
      </c>
      <c r="C140" s="181"/>
      <c r="D140" s="181"/>
      <c r="E140" s="85"/>
      <c r="F140" s="85"/>
      <c r="G140" s="86">
        <f>G139/77*100</f>
        <v>29.232467532467531</v>
      </c>
      <c r="H140" s="86">
        <f>H139/77*100</f>
        <v>25.830519480519488</v>
      </c>
      <c r="I140" s="86">
        <f>I139/335*100</f>
        <v>21.27701492537313</v>
      </c>
      <c r="J140" s="86">
        <f>J139/J141*100</f>
        <v>22.915829787234042</v>
      </c>
    </row>
    <row r="141" spans="1:258" ht="15" customHeight="1">
      <c r="B141" s="181" t="s">
        <v>93</v>
      </c>
      <c r="C141" s="181"/>
      <c r="D141" s="181"/>
      <c r="E141" s="29"/>
      <c r="F141" s="29"/>
      <c r="G141" s="14">
        <v>77</v>
      </c>
      <c r="H141" s="14">
        <v>79</v>
      </c>
      <c r="I141" s="14">
        <v>335</v>
      </c>
      <c r="J141" s="87">
        <v>2350</v>
      </c>
    </row>
    <row r="143" spans="1:258" s="5" customFormat="1" ht="17.850000000000001" customHeight="1">
      <c r="A143" s="1"/>
      <c r="B143" s="3"/>
      <c r="C143" s="183"/>
      <c r="D143" s="183"/>
      <c r="E143" s="3"/>
      <c r="F143" s="4"/>
      <c r="G143" s="3"/>
      <c r="H143" s="3"/>
      <c r="I143" s="3"/>
      <c r="J143" s="3"/>
    </row>
  </sheetData>
  <mergeCells count="65">
    <mergeCell ref="B140:D140"/>
    <mergeCell ref="B141:D141"/>
    <mergeCell ref="C143:D143"/>
    <mergeCell ref="E136:E137"/>
    <mergeCell ref="G136:I136"/>
    <mergeCell ref="J136:J137"/>
    <mergeCell ref="B138:D138"/>
    <mergeCell ref="B139:D139"/>
    <mergeCell ref="B122:B127"/>
    <mergeCell ref="C127:D127"/>
    <mergeCell ref="B129:B134"/>
    <mergeCell ref="C134:D134"/>
    <mergeCell ref="B136:D137"/>
    <mergeCell ref="B104:B109"/>
    <mergeCell ref="C109:D109"/>
    <mergeCell ref="B110:B115"/>
    <mergeCell ref="C115:D115"/>
    <mergeCell ref="B116:B121"/>
    <mergeCell ref="C121:D121"/>
    <mergeCell ref="B85:B88"/>
    <mergeCell ref="C91:D91"/>
    <mergeCell ref="B92:B95"/>
    <mergeCell ref="C97:D97"/>
    <mergeCell ref="B99:B103"/>
    <mergeCell ref="C103:D103"/>
    <mergeCell ref="B67:B72"/>
    <mergeCell ref="C72:D72"/>
    <mergeCell ref="B74:B78"/>
    <mergeCell ref="C78:D78"/>
    <mergeCell ref="B79:B84"/>
    <mergeCell ref="C84:D84"/>
    <mergeCell ref="B50:B55"/>
    <mergeCell ref="C55:D55"/>
    <mergeCell ref="B56:B60"/>
    <mergeCell ref="C60:D60"/>
    <mergeCell ref="B61:B66"/>
    <mergeCell ref="C66:D66"/>
    <mergeCell ref="B31:B36"/>
    <mergeCell ref="C36:D36"/>
    <mergeCell ref="B37:B42"/>
    <mergeCell ref="C42:D42"/>
    <mergeCell ref="B43:B49"/>
    <mergeCell ref="C49:D49"/>
    <mergeCell ref="B12:B18"/>
    <mergeCell ref="C18:D18"/>
    <mergeCell ref="B19:B22"/>
    <mergeCell ref="C23:D23"/>
    <mergeCell ref="B24:B29"/>
    <mergeCell ref="C29:D29"/>
    <mergeCell ref="B6:J6"/>
    <mergeCell ref="B7:C7"/>
    <mergeCell ref="B8:D8"/>
    <mergeCell ref="H8:I8"/>
    <mergeCell ref="B9:B10"/>
    <mergeCell ref="C9:C10"/>
    <mergeCell ref="D9:D10"/>
    <mergeCell ref="E9:E10"/>
    <mergeCell ref="F9:F10"/>
    <mergeCell ref="G9:I9"/>
    <mergeCell ref="J9:J10"/>
    <mergeCell ref="B2:C2"/>
    <mergeCell ref="G2:I2"/>
    <mergeCell ref="G3:J3"/>
    <mergeCell ref="G4:J4"/>
    <mergeCell ref="G5:J5"/>
  </mergeCells>
  <pageMargins left="0.78749999999999998" right="0.78749999999999998" top="0.78749999999999998" bottom="0.78749999999999998" header="0.51180555555555496" footer="0.51180555555555496"/>
  <pageSetup paperSize="9" scale="67" orientation="portrait" useFirstPageNumber="1" verticalDpi="300" r:id="rId1"/>
  <rowBreaks count="2" manualBreakCount="2">
    <brk id="60" max="16383" man="1"/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81"/>
  <sheetViews>
    <sheetView tabSelected="1" view="pageBreakPreview" topLeftCell="A148" zoomScaleNormal="88" workbookViewId="0">
      <selection activeCell="C149" sqref="C149:J149"/>
    </sheetView>
  </sheetViews>
  <sheetFormatPr defaultColWidth="8.125" defaultRowHeight="15.75"/>
  <cols>
    <col min="1" max="1" width="5" style="88" customWidth="1"/>
    <col min="2" max="2" width="7.25" style="88" customWidth="1"/>
    <col min="3" max="3" width="9.875" style="89" customWidth="1"/>
    <col min="4" max="4" width="36" style="89" customWidth="1"/>
    <col min="5" max="5" width="11.75" style="89" customWidth="1"/>
    <col min="6" max="6" width="8.125" style="90"/>
    <col min="7" max="7" width="8.75" style="89" customWidth="1"/>
    <col min="8" max="8" width="8.625" style="89" customWidth="1"/>
    <col min="9" max="9" width="9" style="89" customWidth="1"/>
    <col min="10" max="10" width="10" style="89" customWidth="1"/>
    <col min="11" max="11" width="8.125" style="91"/>
    <col min="12" max="1023" width="8.125" style="88"/>
    <col min="1024" max="1024" width="8.625" customWidth="1"/>
  </cols>
  <sheetData>
    <row r="1" spans="2:11">
      <c r="B1" s="92"/>
      <c r="G1" s="90"/>
    </row>
    <row r="2" spans="2:11">
      <c r="B2" s="184" t="s">
        <v>0</v>
      </c>
      <c r="C2" s="184"/>
      <c r="G2" s="185"/>
      <c r="H2" s="185"/>
      <c r="I2" s="185"/>
    </row>
    <row r="3" spans="2:11" ht="31.5" customHeight="1">
      <c r="G3" s="185"/>
      <c r="H3" s="185"/>
      <c r="I3" s="185"/>
      <c r="J3" s="185"/>
    </row>
    <row r="4" spans="2:11" ht="15.2" customHeight="1">
      <c r="G4" s="186"/>
      <c r="H4" s="186"/>
      <c r="I4" s="186"/>
      <c r="J4" s="186"/>
    </row>
    <row r="5" spans="2:11" ht="21.95" customHeight="1">
      <c r="G5" s="187"/>
      <c r="H5" s="187"/>
      <c r="I5" s="187"/>
      <c r="J5" s="187"/>
    </row>
    <row r="6" spans="2:11" ht="31.35" customHeight="1">
      <c r="B6" s="188" t="s">
        <v>148</v>
      </c>
      <c r="C6" s="188"/>
      <c r="D6" s="188"/>
      <c r="E6" s="188"/>
      <c r="F6" s="188"/>
      <c r="G6" s="188"/>
      <c r="H6" s="188"/>
      <c r="I6" s="188"/>
      <c r="J6" s="188"/>
    </row>
    <row r="7" spans="2:11" ht="20.45" customHeight="1">
      <c r="B7" s="188" t="s">
        <v>94</v>
      </c>
      <c r="C7" s="188"/>
      <c r="D7" s="188"/>
      <c r="E7" s="93"/>
      <c r="G7" s="189"/>
      <c r="H7" s="189"/>
      <c r="I7" s="189"/>
      <c r="J7" s="90"/>
    </row>
    <row r="8" spans="2:11" ht="15.6" customHeight="1">
      <c r="B8" s="190" t="s">
        <v>3</v>
      </c>
      <c r="C8" s="190"/>
      <c r="D8" s="190"/>
      <c r="E8" s="93"/>
      <c r="G8" s="93"/>
      <c r="H8" s="191"/>
      <c r="I8" s="191"/>
      <c r="J8" s="93"/>
    </row>
    <row r="9" spans="2:11" ht="15.6" customHeight="1">
      <c r="B9" s="195" t="s">
        <v>4</v>
      </c>
      <c r="C9" s="196" t="s">
        <v>5</v>
      </c>
      <c r="D9" s="192" t="s">
        <v>6</v>
      </c>
      <c r="E9" s="192" t="s">
        <v>7</v>
      </c>
      <c r="F9" s="197" t="s">
        <v>95</v>
      </c>
      <c r="G9" s="192" t="s">
        <v>9</v>
      </c>
      <c r="H9" s="192"/>
      <c r="I9" s="192"/>
      <c r="J9" s="192" t="s">
        <v>10</v>
      </c>
    </row>
    <row r="10" spans="2:11" ht="26.25" customHeight="1">
      <c r="B10" s="195"/>
      <c r="C10" s="196"/>
      <c r="D10" s="196"/>
      <c r="E10" s="196"/>
      <c r="F10" s="197"/>
      <c r="G10" s="94" t="s">
        <v>11</v>
      </c>
      <c r="H10" s="94" t="s">
        <v>12</v>
      </c>
      <c r="I10" s="94" t="s">
        <v>13</v>
      </c>
      <c r="J10" s="192"/>
    </row>
    <row r="11" spans="2:11">
      <c r="B11" s="95">
        <v>1</v>
      </c>
      <c r="C11" s="96">
        <v>2</v>
      </c>
      <c r="D11" s="96">
        <v>3</v>
      </c>
      <c r="E11" s="96">
        <v>4</v>
      </c>
      <c r="F11" s="97"/>
      <c r="G11" s="96">
        <v>5</v>
      </c>
      <c r="H11" s="96">
        <v>6</v>
      </c>
      <c r="I11" s="96">
        <v>7</v>
      </c>
      <c r="J11" s="96">
        <v>8</v>
      </c>
    </row>
    <row r="12" spans="2:11">
      <c r="B12" s="193" t="s">
        <v>14</v>
      </c>
      <c r="C12" s="99" t="s">
        <v>96</v>
      </c>
      <c r="D12" s="100" t="s">
        <v>97</v>
      </c>
      <c r="E12" s="99">
        <v>60</v>
      </c>
      <c r="F12" s="101"/>
      <c r="G12" s="102">
        <v>0.8</v>
      </c>
      <c r="H12" s="102">
        <v>3.0609999999999999</v>
      </c>
      <c r="I12" s="102">
        <v>4.1900000000000004</v>
      </c>
      <c r="J12" s="102">
        <v>47.54</v>
      </c>
    </row>
    <row r="13" spans="2:11" ht="31.5">
      <c r="B13" s="193"/>
      <c r="C13" s="96" t="s">
        <v>98</v>
      </c>
      <c r="D13" s="103" t="s">
        <v>99</v>
      </c>
      <c r="E13" s="96">
        <v>205</v>
      </c>
      <c r="F13" s="97"/>
      <c r="G13" s="104">
        <v>1.53</v>
      </c>
      <c r="H13" s="105">
        <v>5.9</v>
      </c>
      <c r="I13" s="104">
        <v>7.94</v>
      </c>
      <c r="J13" s="104">
        <v>82.42</v>
      </c>
    </row>
    <row r="14" spans="2:11">
      <c r="B14" s="193"/>
      <c r="C14" s="202" t="s">
        <v>155</v>
      </c>
      <c r="D14" s="203" t="s">
        <v>156</v>
      </c>
      <c r="E14" s="202">
        <v>90</v>
      </c>
      <c r="F14" s="204"/>
      <c r="G14" s="204">
        <v>11.39</v>
      </c>
      <c r="H14" s="204">
        <v>9.85</v>
      </c>
      <c r="I14" s="204">
        <v>3.41</v>
      </c>
      <c r="J14" s="106">
        <v>145.72</v>
      </c>
      <c r="K14" s="108"/>
    </row>
    <row r="15" spans="2:11" ht="31.5">
      <c r="B15" s="193"/>
      <c r="C15" s="96" t="s">
        <v>45</v>
      </c>
      <c r="D15" s="109" t="s">
        <v>78</v>
      </c>
      <c r="E15" s="110">
        <v>180</v>
      </c>
      <c r="F15" s="97"/>
      <c r="G15" s="111">
        <v>6.75</v>
      </c>
      <c r="H15" s="106">
        <v>8.8000000000000007</v>
      </c>
      <c r="I15" s="111">
        <v>46.2</v>
      </c>
      <c r="J15" s="106">
        <f>I15*4+H15*9+G15*4</f>
        <v>291</v>
      </c>
      <c r="K15" s="108"/>
    </row>
    <row r="16" spans="2:11">
      <c r="B16" s="193"/>
      <c r="C16" s="96" t="s">
        <v>106</v>
      </c>
      <c r="D16" s="103" t="s">
        <v>107</v>
      </c>
      <c r="E16" s="117">
        <v>200</v>
      </c>
      <c r="F16" s="97"/>
      <c r="G16" s="118">
        <v>0.59</v>
      </c>
      <c r="H16" s="118">
        <v>0.05</v>
      </c>
      <c r="I16" s="118">
        <v>18.579999999999998</v>
      </c>
      <c r="J16" s="118">
        <v>77.94</v>
      </c>
    </row>
    <row r="17" spans="2:11">
      <c r="B17" s="193"/>
      <c r="C17" s="104"/>
      <c r="D17" s="103" t="s">
        <v>21</v>
      </c>
      <c r="E17" s="96">
        <v>40</v>
      </c>
      <c r="F17" s="97"/>
      <c r="G17" s="104">
        <v>3.16</v>
      </c>
      <c r="H17" s="105">
        <v>0.4</v>
      </c>
      <c r="I17" s="104">
        <v>19.32</v>
      </c>
      <c r="J17" s="96">
        <v>94</v>
      </c>
    </row>
    <row r="18" spans="2:11">
      <c r="B18" s="193"/>
      <c r="C18" s="104"/>
      <c r="D18" s="103" t="s">
        <v>100</v>
      </c>
      <c r="E18" s="96">
        <v>50</v>
      </c>
      <c r="F18" s="97"/>
      <c r="G18" s="105">
        <v>3.3</v>
      </c>
      <c r="H18" s="105">
        <v>0.6</v>
      </c>
      <c r="I18" s="104">
        <v>19.829999999999998</v>
      </c>
      <c r="J18" s="96">
        <v>99</v>
      </c>
    </row>
    <row r="19" spans="2:11">
      <c r="B19" s="193"/>
      <c r="C19" s="194" t="s">
        <v>101</v>
      </c>
      <c r="D19" s="194"/>
      <c r="E19" s="112">
        <f>SUM(E12:E18)</f>
        <v>825</v>
      </c>
      <c r="F19" s="113">
        <v>99</v>
      </c>
      <c r="G19" s="114">
        <f>SUM(G12:G18)</f>
        <v>27.52</v>
      </c>
      <c r="H19" s="114">
        <f>SUM(H12:H18)</f>
        <v>28.661000000000001</v>
      </c>
      <c r="I19" s="114">
        <f>SUM(I12:I18)</f>
        <v>119.46999999999998</v>
      </c>
      <c r="J19" s="114">
        <f>SUM(J12:J18)</f>
        <v>837.62000000000012</v>
      </c>
      <c r="K19" s="115"/>
    </row>
    <row r="20" spans="2:11">
      <c r="B20" s="193" t="s">
        <v>24</v>
      </c>
      <c r="C20" s="96" t="s">
        <v>102</v>
      </c>
      <c r="D20" s="103" t="s">
        <v>103</v>
      </c>
      <c r="E20" s="96">
        <v>60</v>
      </c>
      <c r="F20" s="97"/>
      <c r="G20" s="104">
        <v>1.01</v>
      </c>
      <c r="H20" s="105">
        <v>4.0999999999999996</v>
      </c>
      <c r="I20" s="104">
        <v>2.98</v>
      </c>
      <c r="J20" s="104">
        <v>53.15</v>
      </c>
    </row>
    <row r="21" spans="2:11" ht="31.5">
      <c r="B21" s="193"/>
      <c r="C21" s="96" t="s">
        <v>104</v>
      </c>
      <c r="D21" s="103" t="s">
        <v>105</v>
      </c>
      <c r="E21" s="96">
        <v>205</v>
      </c>
      <c r="F21" s="97"/>
      <c r="G21" s="105">
        <v>4.0999999999999996</v>
      </c>
      <c r="H21" s="104">
        <v>4.3</v>
      </c>
      <c r="I21" s="104">
        <v>15.2</v>
      </c>
      <c r="J21" s="105">
        <v>115.9</v>
      </c>
    </row>
    <row r="22" spans="2:11" ht="20.45" customHeight="1">
      <c r="B22" s="193"/>
      <c r="C22" s="106"/>
      <c r="D22" s="109" t="s">
        <v>25</v>
      </c>
      <c r="E22" s="110">
        <v>240</v>
      </c>
      <c r="F22" s="106"/>
      <c r="G22" s="111">
        <v>14.6</v>
      </c>
      <c r="H22" s="111">
        <v>14.7</v>
      </c>
      <c r="I22" s="107">
        <v>26.45</v>
      </c>
      <c r="J22" s="116">
        <f>I22*4+H22*9+G22*4</f>
        <v>296.49999999999994</v>
      </c>
    </row>
    <row r="23" spans="2:11" ht="17.850000000000001" customHeight="1">
      <c r="B23" s="193"/>
      <c r="C23" s="96" t="s">
        <v>106</v>
      </c>
      <c r="D23" s="103" t="s">
        <v>107</v>
      </c>
      <c r="E23" s="117">
        <v>200</v>
      </c>
      <c r="F23" s="97"/>
      <c r="G23" s="118">
        <v>0.59</v>
      </c>
      <c r="H23" s="118">
        <v>0.05</v>
      </c>
      <c r="I23" s="118">
        <v>18.579999999999998</v>
      </c>
      <c r="J23" s="118">
        <v>77.94</v>
      </c>
    </row>
    <row r="24" spans="2:11">
      <c r="B24" s="193"/>
      <c r="C24" s="104"/>
      <c r="D24" s="103" t="s">
        <v>21</v>
      </c>
      <c r="E24" s="96">
        <v>40</v>
      </c>
      <c r="F24" s="97"/>
      <c r="G24" s="104">
        <v>3.16</v>
      </c>
      <c r="H24" s="105">
        <v>0.4</v>
      </c>
      <c r="I24" s="104">
        <v>19.32</v>
      </c>
      <c r="J24" s="96">
        <v>94</v>
      </c>
    </row>
    <row r="25" spans="2:11">
      <c r="B25" s="193"/>
      <c r="C25" s="104"/>
      <c r="D25" s="103" t="s">
        <v>100</v>
      </c>
      <c r="E25" s="96">
        <v>50</v>
      </c>
      <c r="F25" s="97"/>
      <c r="G25" s="105">
        <v>3.3</v>
      </c>
      <c r="H25" s="105">
        <v>0.6</v>
      </c>
      <c r="I25" s="104">
        <v>19.829999999999998</v>
      </c>
      <c r="J25" s="96">
        <v>99</v>
      </c>
    </row>
    <row r="26" spans="2:11">
      <c r="B26" s="193"/>
      <c r="C26" s="194" t="s">
        <v>101</v>
      </c>
      <c r="D26" s="194"/>
      <c r="E26" s="112">
        <f>SUM(E20:E25)</f>
        <v>795</v>
      </c>
      <c r="F26" s="113">
        <v>99</v>
      </c>
      <c r="G26" s="114">
        <f>SUM(G20:G25)</f>
        <v>26.76</v>
      </c>
      <c r="H26" s="114">
        <f>SUM(H20:H25)</f>
        <v>24.15</v>
      </c>
      <c r="I26" s="114">
        <f>SUM(I20:I25)</f>
        <v>102.36</v>
      </c>
      <c r="J26" s="114">
        <f>SUM(J20:J25)</f>
        <v>736.49</v>
      </c>
      <c r="K26" s="115"/>
    </row>
    <row r="27" spans="2:11">
      <c r="B27" s="193" t="s">
        <v>28</v>
      </c>
      <c r="C27" s="96" t="s">
        <v>113</v>
      </c>
      <c r="D27" s="138" t="s">
        <v>130</v>
      </c>
      <c r="E27" s="99">
        <v>60</v>
      </c>
      <c r="F27" s="97"/>
      <c r="G27" s="104">
        <v>1.01</v>
      </c>
      <c r="H27" s="104">
        <v>5.2</v>
      </c>
      <c r="I27" s="104">
        <v>7.67</v>
      </c>
      <c r="J27" s="104">
        <v>81.55</v>
      </c>
    </row>
    <row r="28" spans="2:11" ht="31.5">
      <c r="B28" s="193"/>
      <c r="C28" s="119" t="s">
        <v>108</v>
      </c>
      <c r="D28" s="103" t="s">
        <v>109</v>
      </c>
      <c r="E28" s="97">
        <v>200</v>
      </c>
      <c r="F28" s="97"/>
      <c r="G28" s="105">
        <v>4.7</v>
      </c>
      <c r="H28" s="104">
        <v>4.3</v>
      </c>
      <c r="I28" s="104">
        <v>15.42</v>
      </c>
      <c r="J28" s="105">
        <v>102.7</v>
      </c>
    </row>
    <row r="29" spans="2:11">
      <c r="B29" s="193"/>
      <c r="C29" s="104" t="s">
        <v>110</v>
      </c>
      <c r="D29" s="103" t="s">
        <v>157</v>
      </c>
      <c r="E29" s="96">
        <v>200</v>
      </c>
      <c r="F29" s="97"/>
      <c r="G29" s="104">
        <v>18.100000000000001</v>
      </c>
      <c r="H29" s="104">
        <v>13.5</v>
      </c>
      <c r="I29" s="104">
        <v>33.700000000000003</v>
      </c>
      <c r="J29" s="104">
        <v>328.4</v>
      </c>
    </row>
    <row r="30" spans="2:11">
      <c r="B30" s="193"/>
      <c r="C30" s="96" t="s">
        <v>106</v>
      </c>
      <c r="D30" s="103" t="s">
        <v>107</v>
      </c>
      <c r="E30" s="117">
        <v>200</v>
      </c>
      <c r="F30" s="97"/>
      <c r="G30" s="118">
        <v>0.59</v>
      </c>
      <c r="H30" s="118">
        <v>0.05</v>
      </c>
      <c r="I30" s="118">
        <v>18.579999999999998</v>
      </c>
      <c r="J30" s="118">
        <v>77.94</v>
      </c>
    </row>
    <row r="31" spans="2:11">
      <c r="B31" s="193"/>
      <c r="C31" s="104"/>
      <c r="D31" s="103" t="s">
        <v>21</v>
      </c>
      <c r="E31" s="96">
        <v>40</v>
      </c>
      <c r="F31" s="97"/>
      <c r="G31" s="104">
        <v>3.16</v>
      </c>
      <c r="H31" s="105">
        <v>0.4</v>
      </c>
      <c r="I31" s="104">
        <v>19.32</v>
      </c>
      <c r="J31" s="96">
        <v>94</v>
      </c>
    </row>
    <row r="32" spans="2:11">
      <c r="B32" s="193"/>
      <c r="C32" s="104"/>
      <c r="D32" s="103" t="s">
        <v>100</v>
      </c>
      <c r="E32" s="96">
        <v>50</v>
      </c>
      <c r="F32" s="97"/>
      <c r="G32" s="105">
        <v>3.3</v>
      </c>
      <c r="H32" s="105">
        <v>0.6</v>
      </c>
      <c r="I32" s="104">
        <v>19.829999999999998</v>
      </c>
      <c r="J32" s="96">
        <v>99</v>
      </c>
    </row>
    <row r="33" spans="1:11">
      <c r="B33" s="193"/>
      <c r="C33" s="194" t="s">
        <v>101</v>
      </c>
      <c r="D33" s="194"/>
      <c r="E33" s="112">
        <f>SUM(E27:E32)</f>
        <v>750</v>
      </c>
      <c r="F33" s="113">
        <v>99</v>
      </c>
      <c r="G33" s="114">
        <f>SUM(G27:G32)</f>
        <v>30.860000000000003</v>
      </c>
      <c r="H33" s="114">
        <f>SUM(H27:H32)</f>
        <v>24.05</v>
      </c>
      <c r="I33" s="114">
        <f>SUM(I27:I32)</f>
        <v>114.52</v>
      </c>
      <c r="J33" s="114">
        <f>SUM(J27:J32)</f>
        <v>783.58999999999992</v>
      </c>
      <c r="K33" s="115"/>
    </row>
    <row r="34" spans="1:11">
      <c r="B34" s="193" t="s">
        <v>33</v>
      </c>
      <c r="C34" s="119" t="s">
        <v>111</v>
      </c>
      <c r="D34" s="120" t="s">
        <v>112</v>
      </c>
      <c r="E34" s="97">
        <v>60</v>
      </c>
      <c r="F34" s="97"/>
      <c r="G34" s="121">
        <v>1.66</v>
      </c>
      <c r="H34" s="121">
        <v>4.5</v>
      </c>
      <c r="I34" s="121">
        <v>7.01</v>
      </c>
      <c r="J34" s="121">
        <f>I34*4+H34*9+G34*4</f>
        <v>75.179999999999993</v>
      </c>
    </row>
    <row r="35" spans="1:11" ht="31.5">
      <c r="B35" s="193"/>
      <c r="C35" s="96" t="s">
        <v>98</v>
      </c>
      <c r="D35" s="103" t="s">
        <v>99</v>
      </c>
      <c r="E35" s="96">
        <v>205</v>
      </c>
      <c r="F35" s="97"/>
      <c r="G35" s="104">
        <v>1.53</v>
      </c>
      <c r="H35" s="105">
        <v>5.9</v>
      </c>
      <c r="I35" s="104">
        <v>7.94</v>
      </c>
      <c r="J35" s="104">
        <v>82.42</v>
      </c>
    </row>
    <row r="36" spans="1:11">
      <c r="B36" s="193"/>
      <c r="C36" s="106" t="s">
        <v>34</v>
      </c>
      <c r="D36" s="122" t="s">
        <v>158</v>
      </c>
      <c r="E36" s="123">
        <v>90</v>
      </c>
      <c r="F36" s="97"/>
      <c r="G36" s="106">
        <v>15.19</v>
      </c>
      <c r="H36" s="106">
        <v>6.48</v>
      </c>
      <c r="I36" s="106">
        <v>1.17</v>
      </c>
      <c r="J36" s="106">
        <v>123.83</v>
      </c>
    </row>
    <row r="37" spans="1:11">
      <c r="B37" s="193"/>
      <c r="C37" s="106" t="s">
        <v>35</v>
      </c>
      <c r="D37" s="124" t="s">
        <v>36</v>
      </c>
      <c r="E37" s="125" t="s">
        <v>18</v>
      </c>
      <c r="F37" s="97"/>
      <c r="G37" s="105">
        <v>6.6</v>
      </c>
      <c r="H37" s="104">
        <v>7.9</v>
      </c>
      <c r="I37" s="105">
        <v>42.3</v>
      </c>
      <c r="J37" s="105">
        <v>235</v>
      </c>
    </row>
    <row r="38" spans="1:11">
      <c r="B38" s="193"/>
      <c r="C38" s="96" t="s">
        <v>106</v>
      </c>
      <c r="D38" s="103" t="s">
        <v>107</v>
      </c>
      <c r="E38" s="117">
        <v>200</v>
      </c>
      <c r="F38" s="97"/>
      <c r="G38" s="118">
        <v>0.59</v>
      </c>
      <c r="H38" s="118">
        <v>0.05</v>
      </c>
      <c r="I38" s="118">
        <v>18.579999999999998</v>
      </c>
      <c r="J38" s="118">
        <v>77.94</v>
      </c>
    </row>
    <row r="39" spans="1:11">
      <c r="B39" s="193"/>
      <c r="C39" s="104"/>
      <c r="D39" s="103" t="s">
        <v>21</v>
      </c>
      <c r="E39" s="96">
        <v>40</v>
      </c>
      <c r="F39" s="97"/>
      <c r="G39" s="104">
        <v>3.16</v>
      </c>
      <c r="H39" s="105">
        <v>0.4</v>
      </c>
      <c r="I39" s="104">
        <v>19.32</v>
      </c>
      <c r="J39" s="96">
        <v>94</v>
      </c>
    </row>
    <row r="40" spans="1:11">
      <c r="B40" s="193"/>
      <c r="C40" s="104"/>
      <c r="D40" s="103" t="s">
        <v>100</v>
      </c>
      <c r="E40" s="96">
        <v>50</v>
      </c>
      <c r="F40" s="113"/>
      <c r="G40" s="105">
        <v>3.3</v>
      </c>
      <c r="H40" s="105">
        <v>0.6</v>
      </c>
      <c r="I40" s="104">
        <v>19.829999999999998</v>
      </c>
      <c r="J40" s="96">
        <v>99</v>
      </c>
    </row>
    <row r="41" spans="1:11">
      <c r="B41" s="193"/>
      <c r="C41" s="194" t="s">
        <v>101</v>
      </c>
      <c r="D41" s="194"/>
      <c r="E41" s="112">
        <v>800</v>
      </c>
      <c r="F41" s="113">
        <v>99</v>
      </c>
      <c r="G41" s="114">
        <f>SUM(G34:G40)</f>
        <v>32.029999999999994</v>
      </c>
      <c r="H41" s="114">
        <f>SUM(H34:H40)</f>
        <v>25.830000000000002</v>
      </c>
      <c r="I41" s="114">
        <f>SUM(I34:I40)</f>
        <v>116.14999999999999</v>
      </c>
      <c r="J41" s="114">
        <f>SUM(J34:J40)</f>
        <v>787.37000000000012</v>
      </c>
      <c r="K41" s="115"/>
    </row>
    <row r="42" spans="1:11">
      <c r="B42" s="193" t="s">
        <v>37</v>
      </c>
      <c r="C42" s="96" t="s">
        <v>113</v>
      </c>
      <c r="D42" s="100" t="s">
        <v>114</v>
      </c>
      <c r="E42" s="96">
        <v>60</v>
      </c>
      <c r="F42" s="97"/>
      <c r="G42" s="104">
        <v>0.43</v>
      </c>
      <c r="H42" s="104">
        <v>3</v>
      </c>
      <c r="I42" s="104">
        <v>1.36</v>
      </c>
      <c r="J42" s="104">
        <v>34.17</v>
      </c>
      <c r="K42" s="40"/>
    </row>
    <row r="43" spans="1:11" ht="31.5">
      <c r="B43" s="193"/>
      <c r="C43" s="96" t="s">
        <v>98</v>
      </c>
      <c r="D43" s="103" t="s">
        <v>115</v>
      </c>
      <c r="E43" s="96">
        <v>200</v>
      </c>
      <c r="F43" s="97"/>
      <c r="G43" s="105">
        <v>4.0999999999999996</v>
      </c>
      <c r="H43" s="104">
        <v>4.3</v>
      </c>
      <c r="I43" s="104">
        <v>15.2</v>
      </c>
      <c r="J43" s="105">
        <v>115.9</v>
      </c>
    </row>
    <row r="44" spans="1:11" ht="20.45" customHeight="1">
      <c r="B44" s="193"/>
      <c r="C44" s="126" t="s">
        <v>87</v>
      </c>
      <c r="D44" s="103" t="s">
        <v>88</v>
      </c>
      <c r="E44" s="127">
        <v>90</v>
      </c>
      <c r="F44" s="128"/>
      <c r="G44" s="129">
        <v>13.8</v>
      </c>
      <c r="H44" s="129">
        <v>6.8</v>
      </c>
      <c r="I44" s="129">
        <v>3.64</v>
      </c>
      <c r="J44" s="129">
        <v>121.96</v>
      </c>
    </row>
    <row r="45" spans="1:11" s="91" customFormat="1" ht="31.5">
      <c r="A45" s="88"/>
      <c r="B45" s="193"/>
      <c r="C45" s="96" t="s">
        <v>84</v>
      </c>
      <c r="D45" s="103" t="s">
        <v>85</v>
      </c>
      <c r="E45" s="117">
        <v>155</v>
      </c>
      <c r="F45" s="97"/>
      <c r="G45" s="118">
        <v>3.24</v>
      </c>
      <c r="H45" s="118">
        <v>6.82</v>
      </c>
      <c r="I45" s="118">
        <v>22.25</v>
      </c>
      <c r="J45" s="118">
        <v>163.78</v>
      </c>
    </row>
    <row r="46" spans="1:11">
      <c r="B46" s="193"/>
      <c r="C46" s="96" t="s">
        <v>106</v>
      </c>
      <c r="D46" s="103" t="s">
        <v>107</v>
      </c>
      <c r="E46" s="117">
        <v>200</v>
      </c>
      <c r="F46" s="97"/>
      <c r="G46" s="118">
        <v>0.59</v>
      </c>
      <c r="H46" s="118">
        <v>0.05</v>
      </c>
      <c r="I46" s="118">
        <v>18.579999999999998</v>
      </c>
      <c r="J46" s="118">
        <v>77.94</v>
      </c>
    </row>
    <row r="47" spans="1:11">
      <c r="B47" s="193"/>
      <c r="C47" s="104"/>
      <c r="D47" s="103" t="s">
        <v>21</v>
      </c>
      <c r="E47" s="96">
        <v>40</v>
      </c>
      <c r="F47" s="97"/>
      <c r="G47" s="104">
        <v>3.16</v>
      </c>
      <c r="H47" s="105">
        <v>0.4</v>
      </c>
      <c r="I47" s="104">
        <v>19.32</v>
      </c>
      <c r="J47" s="96">
        <v>94</v>
      </c>
    </row>
    <row r="48" spans="1:11">
      <c r="B48" s="193"/>
      <c r="C48" s="104"/>
      <c r="D48" s="103" t="s">
        <v>100</v>
      </c>
      <c r="E48" s="96">
        <v>50</v>
      </c>
      <c r="F48" s="97"/>
      <c r="G48" s="105">
        <v>3.3</v>
      </c>
      <c r="H48" s="105">
        <v>0.6</v>
      </c>
      <c r="I48" s="104">
        <v>19.829999999999998</v>
      </c>
      <c r="J48" s="96">
        <v>99</v>
      </c>
    </row>
    <row r="49" spans="2:11">
      <c r="B49" s="193"/>
      <c r="C49" s="194" t="s">
        <v>101</v>
      </c>
      <c r="D49" s="194"/>
      <c r="E49" s="130">
        <f>SUM(E42:E48)</f>
        <v>795</v>
      </c>
      <c r="F49" s="113">
        <v>99</v>
      </c>
      <c r="G49" s="131">
        <f>SUM(G42:G48)</f>
        <v>28.62</v>
      </c>
      <c r="H49" s="131">
        <f>SUM(H42:H48)</f>
        <v>21.970000000000002</v>
      </c>
      <c r="I49" s="131">
        <f>SUM(I42:I48)</f>
        <v>100.17999999999999</v>
      </c>
      <c r="J49" s="131">
        <f>SUM(J42:J48)</f>
        <v>706.75</v>
      </c>
      <c r="K49" s="115"/>
    </row>
    <row r="50" spans="2:11">
      <c r="B50" s="193" t="s">
        <v>41</v>
      </c>
      <c r="C50" s="96" t="s">
        <v>116</v>
      </c>
      <c r="D50" s="103" t="s">
        <v>117</v>
      </c>
      <c r="E50" s="96">
        <v>60</v>
      </c>
      <c r="F50" s="113"/>
      <c r="G50" s="104">
        <v>1.26</v>
      </c>
      <c r="H50" s="104">
        <v>3.11</v>
      </c>
      <c r="I50" s="104">
        <v>4.46</v>
      </c>
      <c r="J50" s="96">
        <v>51</v>
      </c>
    </row>
    <row r="51" spans="2:11" ht="31.5">
      <c r="B51" s="193"/>
      <c r="C51" s="96" t="s">
        <v>118</v>
      </c>
      <c r="D51" s="103" t="s">
        <v>105</v>
      </c>
      <c r="E51" s="96">
        <v>205</v>
      </c>
      <c r="F51" s="97"/>
      <c r="G51" s="104">
        <v>1.79</v>
      </c>
      <c r="H51" s="104">
        <v>6.03</v>
      </c>
      <c r="I51" s="104">
        <v>14.48</v>
      </c>
      <c r="J51" s="104">
        <v>119.65</v>
      </c>
    </row>
    <row r="52" spans="2:11">
      <c r="B52" s="193"/>
      <c r="C52" s="104" t="s">
        <v>43</v>
      </c>
      <c r="D52" s="103" t="s">
        <v>44</v>
      </c>
      <c r="E52" s="96">
        <v>90</v>
      </c>
      <c r="F52" s="97"/>
      <c r="G52" s="104">
        <v>10.39</v>
      </c>
      <c r="H52" s="104">
        <v>8.8699999999999992</v>
      </c>
      <c r="I52" s="104">
        <v>1.76</v>
      </c>
      <c r="J52" s="104">
        <v>128.52000000000001</v>
      </c>
    </row>
    <row r="53" spans="2:11">
      <c r="B53" s="193"/>
      <c r="C53" s="96" t="s">
        <v>45</v>
      </c>
      <c r="D53" s="103" t="s">
        <v>46</v>
      </c>
      <c r="E53" s="96">
        <v>150</v>
      </c>
      <c r="F53" s="97"/>
      <c r="G53" s="105">
        <v>6.6</v>
      </c>
      <c r="H53" s="104">
        <v>4.3</v>
      </c>
      <c r="I53" s="105">
        <v>42.3</v>
      </c>
      <c r="J53" s="105">
        <v>235</v>
      </c>
    </row>
    <row r="54" spans="2:11">
      <c r="B54" s="193"/>
      <c r="C54" s="96" t="s">
        <v>106</v>
      </c>
      <c r="D54" s="103" t="s">
        <v>107</v>
      </c>
      <c r="E54" s="117">
        <v>200</v>
      </c>
      <c r="F54" s="97"/>
      <c r="G54" s="118">
        <v>0.59</v>
      </c>
      <c r="H54" s="118">
        <v>0.05</v>
      </c>
      <c r="I54" s="118">
        <v>18.579999999999998</v>
      </c>
      <c r="J54" s="118">
        <v>77.94</v>
      </c>
    </row>
    <row r="55" spans="2:11">
      <c r="B55" s="193"/>
      <c r="C55" s="104"/>
      <c r="D55" s="103" t="s">
        <v>21</v>
      </c>
      <c r="E55" s="96">
        <v>40</v>
      </c>
      <c r="F55" s="97"/>
      <c r="G55" s="104">
        <v>3.16</v>
      </c>
      <c r="H55" s="105">
        <v>0.4</v>
      </c>
      <c r="I55" s="104">
        <v>19.32</v>
      </c>
      <c r="J55" s="96">
        <v>94</v>
      </c>
    </row>
    <row r="56" spans="2:11">
      <c r="B56" s="193"/>
      <c r="C56" s="104"/>
      <c r="D56" s="103" t="s">
        <v>100</v>
      </c>
      <c r="E56" s="96">
        <v>50</v>
      </c>
      <c r="F56" s="97"/>
      <c r="G56" s="105">
        <v>3.3</v>
      </c>
      <c r="H56" s="105">
        <v>0.6</v>
      </c>
      <c r="I56" s="104">
        <v>19.829999999999998</v>
      </c>
      <c r="J56" s="96">
        <v>99</v>
      </c>
    </row>
    <row r="57" spans="2:11">
      <c r="B57" s="193"/>
      <c r="C57" s="194" t="s">
        <v>101</v>
      </c>
      <c r="D57" s="194"/>
      <c r="E57" s="112">
        <f>SUM(E50:E56)</f>
        <v>795</v>
      </c>
      <c r="F57" s="113">
        <v>99</v>
      </c>
      <c r="G57" s="114">
        <f>SUM(G50:G56)</f>
        <v>27.09</v>
      </c>
      <c r="H57" s="114">
        <f>SUM(H50:H56)</f>
        <v>23.36</v>
      </c>
      <c r="I57" s="114">
        <f>SUM(I50:I56)</f>
        <v>120.73</v>
      </c>
      <c r="J57" s="114">
        <f>SUM(J50:J56)</f>
        <v>805.11000000000013</v>
      </c>
      <c r="K57" s="115"/>
    </row>
    <row r="58" spans="2:11" ht="31.5">
      <c r="B58" s="193" t="s">
        <v>47</v>
      </c>
      <c r="C58" s="96" t="s">
        <v>119</v>
      </c>
      <c r="D58" s="100" t="s">
        <v>120</v>
      </c>
      <c r="E58" s="117">
        <v>60</v>
      </c>
      <c r="F58" s="97"/>
      <c r="G58" s="105">
        <v>2.6</v>
      </c>
      <c r="H58" s="104">
        <v>4.6500000000000004</v>
      </c>
      <c r="I58" s="104">
        <v>4.88</v>
      </c>
      <c r="J58" s="104">
        <v>73.92</v>
      </c>
      <c r="K58" s="115"/>
    </row>
    <row r="59" spans="2:11" ht="31.5">
      <c r="B59" s="193"/>
      <c r="C59" s="96" t="s">
        <v>121</v>
      </c>
      <c r="D59" s="103" t="s">
        <v>122</v>
      </c>
      <c r="E59" s="96">
        <v>205</v>
      </c>
      <c r="F59" s="97"/>
      <c r="G59" s="104">
        <v>2.0099999999999998</v>
      </c>
      <c r="H59" s="104">
        <v>4.01</v>
      </c>
      <c r="I59" s="104">
        <v>9.48</v>
      </c>
      <c r="J59" s="105">
        <v>82.6</v>
      </c>
      <c r="K59" s="115"/>
    </row>
    <row r="60" spans="2:11">
      <c r="B60" s="193"/>
      <c r="C60" s="110"/>
      <c r="D60" s="109" t="s">
        <v>123</v>
      </c>
      <c r="E60" s="110">
        <v>70</v>
      </c>
      <c r="F60" s="97"/>
      <c r="G60" s="106">
        <v>13</v>
      </c>
      <c r="H60" s="111">
        <v>25</v>
      </c>
      <c r="I60" s="106">
        <v>0</v>
      </c>
      <c r="J60" s="111">
        <v>277</v>
      </c>
      <c r="K60" s="115"/>
    </row>
    <row r="61" spans="2:11" ht="31.5">
      <c r="B61" s="193"/>
      <c r="C61" s="132" t="s">
        <v>35</v>
      </c>
      <c r="D61" s="133" t="s">
        <v>49</v>
      </c>
      <c r="E61" s="132">
        <v>155</v>
      </c>
      <c r="F61" s="97"/>
      <c r="G61" s="134">
        <v>6.6</v>
      </c>
      <c r="H61" s="134">
        <v>8.9</v>
      </c>
      <c r="I61" s="134">
        <v>32.4</v>
      </c>
      <c r="J61" s="134">
        <v>237</v>
      </c>
      <c r="K61" s="115"/>
    </row>
    <row r="62" spans="2:11">
      <c r="B62" s="193"/>
      <c r="C62" s="96" t="s">
        <v>106</v>
      </c>
      <c r="D62" s="103" t="s">
        <v>107</v>
      </c>
      <c r="E62" s="117">
        <v>200</v>
      </c>
      <c r="F62" s="97"/>
      <c r="G62" s="118">
        <v>0.59</v>
      </c>
      <c r="H62" s="118">
        <v>0.05</v>
      </c>
      <c r="I62" s="118">
        <v>18.579999999999998</v>
      </c>
      <c r="J62" s="118">
        <v>77.94</v>
      </c>
      <c r="K62" s="115"/>
    </row>
    <row r="63" spans="2:11">
      <c r="B63" s="193"/>
      <c r="C63" s="104"/>
      <c r="D63" s="103" t="s">
        <v>21</v>
      </c>
      <c r="E63" s="96">
        <v>40</v>
      </c>
      <c r="F63" s="97"/>
      <c r="G63" s="104">
        <v>3.16</v>
      </c>
      <c r="H63" s="105">
        <v>0.4</v>
      </c>
      <c r="I63" s="104">
        <v>19.32</v>
      </c>
      <c r="J63" s="96">
        <v>94</v>
      </c>
      <c r="K63" s="115"/>
    </row>
    <row r="64" spans="2:11">
      <c r="B64" s="193"/>
      <c r="C64" s="104"/>
      <c r="D64" s="103" t="s">
        <v>100</v>
      </c>
      <c r="E64" s="96">
        <v>50</v>
      </c>
      <c r="F64" s="113"/>
      <c r="G64" s="105">
        <v>3.3</v>
      </c>
      <c r="H64" s="105">
        <v>0.6</v>
      </c>
      <c r="I64" s="104">
        <v>19.829999999999998</v>
      </c>
      <c r="J64" s="96">
        <v>99</v>
      </c>
      <c r="K64" s="115"/>
    </row>
    <row r="65" spans="2:11">
      <c r="B65" s="193"/>
      <c r="C65" s="194" t="s">
        <v>101</v>
      </c>
      <c r="D65" s="194"/>
      <c r="E65" s="112">
        <f>SUM(E58:E64)</f>
        <v>780</v>
      </c>
      <c r="F65" s="113">
        <v>99</v>
      </c>
      <c r="G65" s="114">
        <f>SUM(G58:G64)</f>
        <v>31.26</v>
      </c>
      <c r="H65" s="114">
        <f>SUM(H58:H64)</f>
        <v>43.609999999999992</v>
      </c>
      <c r="I65" s="114">
        <f>SUM(I58:I64)</f>
        <v>104.49</v>
      </c>
      <c r="J65" s="114">
        <f>SUM(J58:J64)</f>
        <v>941.46</v>
      </c>
      <c r="K65" s="115"/>
    </row>
    <row r="66" spans="2:11" ht="31.5">
      <c r="B66" s="198" t="s">
        <v>50</v>
      </c>
      <c r="C66" s="96" t="s">
        <v>124</v>
      </c>
      <c r="D66" s="103" t="s">
        <v>125</v>
      </c>
      <c r="E66" s="96">
        <v>60</v>
      </c>
      <c r="F66" s="97"/>
      <c r="G66" s="104">
        <v>1.07</v>
      </c>
      <c r="H66" s="104">
        <v>3.29</v>
      </c>
      <c r="I66" s="104">
        <v>4.21</v>
      </c>
      <c r="J66" s="104">
        <v>50.52</v>
      </c>
      <c r="K66" s="115"/>
    </row>
    <row r="67" spans="2:11" ht="31.5">
      <c r="B67" s="198"/>
      <c r="C67" s="96"/>
      <c r="D67" s="103" t="s">
        <v>109</v>
      </c>
      <c r="E67" s="97">
        <v>200</v>
      </c>
      <c r="F67" s="97"/>
      <c r="G67" s="105">
        <v>4.7</v>
      </c>
      <c r="H67" s="104">
        <v>4.3</v>
      </c>
      <c r="I67" s="104">
        <v>15.42</v>
      </c>
      <c r="J67" s="105">
        <v>102.7</v>
      </c>
    </row>
    <row r="68" spans="2:11">
      <c r="B68" s="198"/>
      <c r="C68" s="104"/>
      <c r="D68" s="135" t="s">
        <v>83</v>
      </c>
      <c r="E68" s="110">
        <v>90</v>
      </c>
      <c r="F68" s="97"/>
      <c r="G68" s="106">
        <v>21.57</v>
      </c>
      <c r="H68" s="111">
        <v>9.0500000000000007</v>
      </c>
      <c r="I68" s="106">
        <v>3.46</v>
      </c>
      <c r="J68" s="111">
        <v>163.63999999999999</v>
      </c>
    </row>
    <row r="69" spans="2:11">
      <c r="B69" s="198"/>
      <c r="C69" s="104"/>
      <c r="D69" s="135" t="s">
        <v>126</v>
      </c>
      <c r="E69" s="110">
        <v>150</v>
      </c>
      <c r="F69" s="97"/>
      <c r="G69" s="106">
        <v>3.45</v>
      </c>
      <c r="H69" s="106">
        <v>4.1900000000000004</v>
      </c>
      <c r="I69" s="106">
        <v>18.96</v>
      </c>
      <c r="J69" s="106">
        <f>I69*4+H69*9+G69*4</f>
        <v>127.35000000000001</v>
      </c>
    </row>
    <row r="70" spans="2:11">
      <c r="B70" s="198"/>
      <c r="C70" s="96" t="s">
        <v>106</v>
      </c>
      <c r="D70" s="103" t="s">
        <v>107</v>
      </c>
      <c r="E70" s="117">
        <v>200</v>
      </c>
      <c r="F70" s="97"/>
      <c r="G70" s="118">
        <v>0.59</v>
      </c>
      <c r="H70" s="118">
        <v>0.05</v>
      </c>
      <c r="I70" s="118">
        <v>18.579999999999998</v>
      </c>
      <c r="J70" s="118">
        <v>77.94</v>
      </c>
    </row>
    <row r="71" spans="2:11">
      <c r="B71" s="198"/>
      <c r="C71" s="104"/>
      <c r="D71" s="103" t="s">
        <v>21</v>
      </c>
      <c r="E71" s="96">
        <v>40</v>
      </c>
      <c r="F71" s="97"/>
      <c r="G71" s="104">
        <v>3.16</v>
      </c>
      <c r="H71" s="105">
        <v>0.4</v>
      </c>
      <c r="I71" s="104">
        <v>19.32</v>
      </c>
      <c r="J71" s="96">
        <v>94</v>
      </c>
    </row>
    <row r="72" spans="2:11">
      <c r="B72" s="198"/>
      <c r="C72" s="104"/>
      <c r="D72" s="103" t="s">
        <v>100</v>
      </c>
      <c r="E72" s="96">
        <v>50</v>
      </c>
      <c r="F72" s="97"/>
      <c r="G72" s="105">
        <v>3.3</v>
      </c>
      <c r="H72" s="105">
        <v>0.6</v>
      </c>
      <c r="I72" s="104">
        <v>19.829999999999998</v>
      </c>
      <c r="J72" s="96">
        <v>99</v>
      </c>
    </row>
    <row r="73" spans="2:11">
      <c r="B73" s="198"/>
      <c r="C73" s="194" t="s">
        <v>101</v>
      </c>
      <c r="D73" s="194"/>
      <c r="E73" s="112">
        <f>SUM(E67:E72)</f>
        <v>730</v>
      </c>
      <c r="F73" s="113">
        <v>99</v>
      </c>
      <c r="G73" s="114">
        <f>SUM(G67:G72)</f>
        <v>36.769999999999996</v>
      </c>
      <c r="H73" s="114">
        <f>SUM(H67:H72)</f>
        <v>18.590000000000003</v>
      </c>
      <c r="I73" s="114">
        <f>SUM(I67:I72)</f>
        <v>95.570000000000007</v>
      </c>
      <c r="J73" s="114">
        <f>SUM(J67:J72)</f>
        <v>664.63</v>
      </c>
      <c r="K73" s="115"/>
    </row>
    <row r="74" spans="2:11">
      <c r="B74" s="193" t="s">
        <v>54</v>
      </c>
      <c r="C74" s="96" t="s">
        <v>127</v>
      </c>
      <c r="D74" s="103" t="s">
        <v>128</v>
      </c>
      <c r="E74" s="96">
        <v>60</v>
      </c>
      <c r="F74" s="97"/>
      <c r="G74" s="104">
        <v>1.05</v>
      </c>
      <c r="H74" s="104">
        <v>5.12</v>
      </c>
      <c r="I74" s="104">
        <v>5.64</v>
      </c>
      <c r="J74" s="104">
        <v>73.319999999999993</v>
      </c>
    </row>
    <row r="75" spans="2:11" ht="28.5" customHeight="1">
      <c r="B75" s="193"/>
      <c r="C75" s="96" t="s">
        <v>98</v>
      </c>
      <c r="D75" s="103" t="s">
        <v>99</v>
      </c>
      <c r="E75" s="96">
        <v>205</v>
      </c>
      <c r="F75" s="97"/>
      <c r="G75" s="104">
        <v>1.53</v>
      </c>
      <c r="H75" s="105">
        <v>4.9000000000000004</v>
      </c>
      <c r="I75" s="104">
        <v>7.94</v>
      </c>
      <c r="J75" s="104">
        <v>82.42</v>
      </c>
    </row>
    <row r="76" spans="2:11" ht="30.75" customHeight="1">
      <c r="B76" s="193"/>
      <c r="C76" s="96" t="s">
        <v>144</v>
      </c>
      <c r="D76" s="103" t="s">
        <v>145</v>
      </c>
      <c r="E76" s="96">
        <v>205</v>
      </c>
      <c r="F76" s="97"/>
      <c r="G76" s="105">
        <v>21.54</v>
      </c>
      <c r="H76" s="104">
        <v>12.65</v>
      </c>
      <c r="I76" s="104">
        <v>42.02</v>
      </c>
      <c r="J76" s="105">
        <v>363.55</v>
      </c>
    </row>
    <row r="77" spans="2:11">
      <c r="B77" s="193"/>
      <c r="C77" s="96" t="s">
        <v>106</v>
      </c>
      <c r="D77" s="103" t="s">
        <v>107</v>
      </c>
      <c r="E77" s="117">
        <v>200</v>
      </c>
      <c r="F77" s="97"/>
      <c r="G77" s="118">
        <v>0.59</v>
      </c>
      <c r="H77" s="118">
        <v>0.05</v>
      </c>
      <c r="I77" s="118">
        <v>18.579999999999998</v>
      </c>
      <c r="J77" s="118">
        <v>77.94</v>
      </c>
    </row>
    <row r="78" spans="2:11">
      <c r="B78" s="193"/>
      <c r="C78" s="104"/>
      <c r="D78" s="103" t="s">
        <v>21</v>
      </c>
      <c r="E78" s="96">
        <v>40</v>
      </c>
      <c r="F78" s="97"/>
      <c r="G78" s="104">
        <v>3.16</v>
      </c>
      <c r="H78" s="105">
        <v>0.4</v>
      </c>
      <c r="I78" s="104">
        <v>19.32</v>
      </c>
      <c r="J78" s="106">
        <f>I78*4+H78*9+G78*4</f>
        <v>93.52</v>
      </c>
    </row>
    <row r="79" spans="2:11">
      <c r="B79" s="193"/>
      <c r="C79" s="104"/>
      <c r="D79" s="103" t="s">
        <v>100</v>
      </c>
      <c r="E79" s="96">
        <v>50</v>
      </c>
      <c r="F79" s="97"/>
      <c r="G79" s="105">
        <v>3.3</v>
      </c>
      <c r="H79" s="105">
        <v>0.6</v>
      </c>
      <c r="I79" s="104">
        <v>19.829999999999998</v>
      </c>
      <c r="J79" s="106">
        <f>I79*4+H79*9+G79*4</f>
        <v>97.92</v>
      </c>
    </row>
    <row r="80" spans="2:11">
      <c r="B80" s="193"/>
      <c r="C80" s="194" t="s">
        <v>101</v>
      </c>
      <c r="D80" s="194"/>
      <c r="E80" s="112">
        <f>SUM(E74:E79)</f>
        <v>760</v>
      </c>
      <c r="F80" s="113">
        <v>99</v>
      </c>
      <c r="G80" s="114">
        <f>SUM(G74:G79)</f>
        <v>31.169999999999998</v>
      </c>
      <c r="H80" s="114">
        <f>SUM(H74:H79)</f>
        <v>23.720000000000002</v>
      </c>
      <c r="I80" s="114">
        <f>SUM(I74:I79)</f>
        <v>113.33</v>
      </c>
      <c r="J80" s="137">
        <f>I80*4+H80*9+G80*4</f>
        <v>791.4799999999999</v>
      </c>
      <c r="K80" s="115"/>
    </row>
    <row r="81" spans="2:11" ht="39.75" customHeight="1">
      <c r="B81" s="193" t="s">
        <v>59</v>
      </c>
      <c r="C81" s="202"/>
      <c r="D81" s="203" t="s">
        <v>159</v>
      </c>
      <c r="E81" s="202">
        <v>60</v>
      </c>
      <c r="F81" s="204">
        <v>0.48</v>
      </c>
      <c r="G81" s="204">
        <v>0.01</v>
      </c>
      <c r="H81" s="204">
        <v>1.68</v>
      </c>
      <c r="I81" s="204">
        <v>8.69</v>
      </c>
      <c r="J81" s="106">
        <v>9</v>
      </c>
    </row>
    <row r="82" spans="2:11">
      <c r="B82" s="193"/>
      <c r="C82" s="96"/>
      <c r="D82" s="100" t="s">
        <v>129</v>
      </c>
      <c r="E82" s="96">
        <v>200</v>
      </c>
      <c r="F82" s="97"/>
      <c r="G82" s="105">
        <v>9.24</v>
      </c>
      <c r="H82" s="104">
        <v>6.18</v>
      </c>
      <c r="I82" s="104">
        <v>10.51</v>
      </c>
      <c r="J82" s="106">
        <v>134.69999999999999</v>
      </c>
    </row>
    <row r="83" spans="2:11" ht="19.5" customHeight="1">
      <c r="B83" s="193"/>
      <c r="C83" s="62"/>
      <c r="D83" s="63" t="s">
        <v>151</v>
      </c>
      <c r="E83" s="64">
        <v>90</v>
      </c>
      <c r="F83" s="26"/>
      <c r="G83" s="163">
        <v>13.21</v>
      </c>
      <c r="H83" s="164">
        <v>10.23</v>
      </c>
      <c r="I83" s="164">
        <v>12.98</v>
      </c>
      <c r="J83" s="164">
        <v>157.44999999999999</v>
      </c>
    </row>
    <row r="84" spans="2:11" s="91" customFormat="1" ht="31.5">
      <c r="B84" s="193"/>
      <c r="C84" s="96" t="s">
        <v>45</v>
      </c>
      <c r="D84" s="124" t="s">
        <v>60</v>
      </c>
      <c r="E84" s="125">
        <v>155</v>
      </c>
      <c r="F84" s="128"/>
      <c r="G84" s="105">
        <v>6.6</v>
      </c>
      <c r="H84" s="104">
        <v>4.3</v>
      </c>
      <c r="I84" s="105">
        <v>42.3</v>
      </c>
      <c r="J84" s="105">
        <v>235</v>
      </c>
    </row>
    <row r="85" spans="2:11">
      <c r="B85" s="193"/>
      <c r="C85" s="110" t="s">
        <v>19</v>
      </c>
      <c r="D85" s="135" t="s">
        <v>20</v>
      </c>
      <c r="E85" s="132">
        <v>200</v>
      </c>
      <c r="F85" s="97"/>
      <c r="G85" s="134">
        <v>0.06</v>
      </c>
      <c r="H85" s="134">
        <f>0.06</f>
        <v>0.06</v>
      </c>
      <c r="I85" s="134">
        <f>6.7</f>
        <v>6.7</v>
      </c>
      <c r="J85" s="106">
        <f>I85*4+H85*9+G85*4</f>
        <v>27.58</v>
      </c>
    </row>
    <row r="86" spans="2:11">
      <c r="B86" s="193"/>
      <c r="C86" s="104"/>
      <c r="D86" s="103" t="s">
        <v>21</v>
      </c>
      <c r="E86" s="96">
        <v>40</v>
      </c>
      <c r="F86" s="97"/>
      <c r="G86" s="104">
        <v>3.16</v>
      </c>
      <c r="H86" s="105">
        <v>0.4</v>
      </c>
      <c r="I86" s="104">
        <v>19.32</v>
      </c>
      <c r="J86" s="106">
        <f>I86*4+H86*9+G86*4</f>
        <v>93.52</v>
      </c>
    </row>
    <row r="87" spans="2:11">
      <c r="B87" s="193"/>
      <c r="C87" s="104"/>
      <c r="D87" s="103" t="s">
        <v>100</v>
      </c>
      <c r="E87" s="96">
        <v>50</v>
      </c>
      <c r="F87" s="97"/>
      <c r="G87" s="105">
        <v>3.3</v>
      </c>
      <c r="H87" s="105">
        <v>0.6</v>
      </c>
      <c r="I87" s="104">
        <v>19.829999999999998</v>
      </c>
      <c r="J87" s="106">
        <f>I87*4+H87*9+G87*4</f>
        <v>97.92</v>
      </c>
    </row>
    <row r="88" spans="2:11">
      <c r="B88" s="193"/>
      <c r="C88" s="194" t="s">
        <v>101</v>
      </c>
      <c r="D88" s="194"/>
      <c r="E88" s="112">
        <f>SUM(E81:E87)</f>
        <v>795</v>
      </c>
      <c r="F88" s="113">
        <v>99</v>
      </c>
      <c r="G88" s="114">
        <f>SUM(G81:G87)</f>
        <v>35.58</v>
      </c>
      <c r="H88" s="114">
        <f>SUM(H81:H87)</f>
        <v>23.45</v>
      </c>
      <c r="I88" s="114">
        <f>SUM(I81:I87)</f>
        <v>120.33</v>
      </c>
      <c r="J88" s="114">
        <f>SUM(J81:J87)</f>
        <v>755.17</v>
      </c>
      <c r="K88" s="115"/>
    </row>
    <row r="89" spans="2:11">
      <c r="B89" s="193" t="s">
        <v>61</v>
      </c>
      <c r="C89" s="96" t="s">
        <v>113</v>
      </c>
      <c r="D89" s="138" t="s">
        <v>130</v>
      </c>
      <c r="E89" s="99">
        <v>60</v>
      </c>
      <c r="F89" s="97"/>
      <c r="G89" s="104">
        <v>1.01</v>
      </c>
      <c r="H89" s="104">
        <v>5.2</v>
      </c>
      <c r="I89" s="104">
        <v>7.67</v>
      </c>
      <c r="J89" s="104">
        <v>81.55</v>
      </c>
    </row>
    <row r="90" spans="2:11" ht="31.5">
      <c r="B90" s="193"/>
      <c r="C90" s="96" t="s">
        <v>131</v>
      </c>
      <c r="D90" s="103" t="s">
        <v>132</v>
      </c>
      <c r="E90" s="96">
        <v>200</v>
      </c>
      <c r="F90" s="97"/>
      <c r="G90" s="104">
        <v>2.12</v>
      </c>
      <c r="H90" s="105">
        <v>5.3</v>
      </c>
      <c r="I90" s="104">
        <v>14.64</v>
      </c>
      <c r="J90" s="104">
        <v>115.11</v>
      </c>
    </row>
    <row r="91" spans="2:11" ht="31.5">
      <c r="B91" s="193"/>
      <c r="C91" s="96"/>
      <c r="D91" s="109" t="s">
        <v>153</v>
      </c>
      <c r="E91" s="96">
        <v>200</v>
      </c>
      <c r="F91" s="97"/>
      <c r="G91" s="104">
        <v>17.78</v>
      </c>
      <c r="H91" s="104">
        <v>10.52</v>
      </c>
      <c r="I91" s="104">
        <v>22.9</v>
      </c>
      <c r="J91" s="104">
        <v>255.13</v>
      </c>
    </row>
    <row r="92" spans="2:11">
      <c r="B92" s="193"/>
      <c r="C92" s="96" t="s">
        <v>106</v>
      </c>
      <c r="D92" s="103" t="s">
        <v>107</v>
      </c>
      <c r="E92" s="96">
        <v>200</v>
      </c>
      <c r="F92" s="97"/>
      <c r="G92" s="104">
        <v>0.59</v>
      </c>
      <c r="H92" s="104">
        <v>0.05</v>
      </c>
      <c r="I92" s="104">
        <v>18.579999999999998</v>
      </c>
      <c r="J92" s="104">
        <v>77.94</v>
      </c>
    </row>
    <row r="93" spans="2:11">
      <c r="B93" s="193"/>
      <c r="C93" s="104"/>
      <c r="D93" s="103" t="s">
        <v>21</v>
      </c>
      <c r="E93" s="96">
        <v>40</v>
      </c>
      <c r="F93" s="97"/>
      <c r="G93" s="104">
        <v>3.16</v>
      </c>
      <c r="H93" s="105">
        <v>0.4</v>
      </c>
      <c r="I93" s="104">
        <v>19.32</v>
      </c>
      <c r="J93" s="96">
        <v>94</v>
      </c>
    </row>
    <row r="94" spans="2:11">
      <c r="B94" s="193"/>
      <c r="C94" s="104"/>
      <c r="D94" s="103" t="s">
        <v>100</v>
      </c>
      <c r="E94" s="96">
        <v>50</v>
      </c>
      <c r="F94" s="97"/>
      <c r="G94" s="105">
        <v>3.3</v>
      </c>
      <c r="H94" s="105">
        <v>0.6</v>
      </c>
      <c r="I94" s="104">
        <v>19.829999999999998</v>
      </c>
      <c r="J94" s="96">
        <v>99</v>
      </c>
    </row>
    <row r="95" spans="2:11">
      <c r="B95" s="193"/>
      <c r="C95" s="194" t="s">
        <v>101</v>
      </c>
      <c r="D95" s="194"/>
      <c r="E95" s="112">
        <v>790</v>
      </c>
      <c r="F95" s="113">
        <v>99</v>
      </c>
      <c r="G95" s="114">
        <f>SUM(G89:G94)</f>
        <v>27.96</v>
      </c>
      <c r="H95" s="114">
        <f>SUM(H89:H94)</f>
        <v>22.07</v>
      </c>
      <c r="I95" s="114">
        <f>SUM(I89:I94)</f>
        <v>102.94</v>
      </c>
      <c r="J95" s="114">
        <f>SUM(J89:J94)</f>
        <v>722.73</v>
      </c>
      <c r="K95" s="115"/>
    </row>
    <row r="96" spans="2:11" s="91" customFormat="1" ht="20.45" customHeight="1">
      <c r="B96" s="193" t="s">
        <v>62</v>
      </c>
      <c r="C96" s="99" t="s">
        <v>96</v>
      </c>
      <c r="D96" s="100" t="s">
        <v>97</v>
      </c>
      <c r="E96" s="99">
        <v>60</v>
      </c>
      <c r="F96" s="101"/>
      <c r="G96" s="102">
        <v>0.8</v>
      </c>
      <c r="H96" s="102">
        <v>3.0609999999999999</v>
      </c>
      <c r="I96" s="102">
        <v>4.1900000000000004</v>
      </c>
      <c r="J96" s="102">
        <v>47.54</v>
      </c>
    </row>
    <row r="97" spans="1:11" s="91" customFormat="1" ht="22.9" customHeight="1">
      <c r="B97" s="193"/>
      <c r="C97" s="96" t="s">
        <v>118</v>
      </c>
      <c r="D97" s="103" t="s">
        <v>133</v>
      </c>
      <c r="E97" s="96">
        <v>205</v>
      </c>
      <c r="F97" s="97"/>
      <c r="G97" s="104">
        <v>1.79</v>
      </c>
      <c r="H97" s="104">
        <v>6.03</v>
      </c>
      <c r="I97" s="104">
        <v>14.48</v>
      </c>
      <c r="J97" s="104">
        <v>119.65</v>
      </c>
    </row>
    <row r="98" spans="1:11">
      <c r="B98" s="193"/>
      <c r="C98" s="106"/>
      <c r="D98" s="103" t="s">
        <v>134</v>
      </c>
      <c r="E98" s="96">
        <v>200</v>
      </c>
      <c r="F98" s="97"/>
      <c r="G98" s="104">
        <v>14.7</v>
      </c>
      <c r="H98" s="104">
        <v>14.2</v>
      </c>
      <c r="I98" s="105">
        <v>2.6</v>
      </c>
      <c r="J98" s="104">
        <v>178.1</v>
      </c>
    </row>
    <row r="99" spans="1:11">
      <c r="B99" s="193"/>
      <c r="C99" s="96" t="s">
        <v>106</v>
      </c>
      <c r="D99" s="103" t="s">
        <v>107</v>
      </c>
      <c r="E99" s="117">
        <v>200</v>
      </c>
      <c r="F99" s="97"/>
      <c r="G99" s="118">
        <v>0.59</v>
      </c>
      <c r="H99" s="118">
        <v>0.05</v>
      </c>
      <c r="I99" s="118">
        <v>18.579999999999998</v>
      </c>
      <c r="J99" s="118">
        <v>77.94</v>
      </c>
    </row>
    <row r="100" spans="1:11">
      <c r="B100" s="193"/>
      <c r="C100" s="104"/>
      <c r="D100" s="103" t="s">
        <v>21</v>
      </c>
      <c r="E100" s="96">
        <v>40</v>
      </c>
      <c r="F100" s="97"/>
      <c r="G100" s="104">
        <v>3.16</v>
      </c>
      <c r="H100" s="105">
        <v>0.4</v>
      </c>
      <c r="I100" s="104">
        <v>19.32</v>
      </c>
      <c r="J100" s="96">
        <v>94</v>
      </c>
    </row>
    <row r="101" spans="1:11">
      <c r="B101" s="193"/>
      <c r="C101" s="104"/>
      <c r="D101" s="103" t="s">
        <v>100</v>
      </c>
      <c r="E101" s="96">
        <v>50</v>
      </c>
      <c r="F101" s="97"/>
      <c r="G101" s="105">
        <v>3.3</v>
      </c>
      <c r="H101" s="105">
        <v>0.6</v>
      </c>
      <c r="I101" s="104">
        <v>19.829999999999998</v>
      </c>
      <c r="J101" s="96">
        <v>99</v>
      </c>
    </row>
    <row r="102" spans="1:11">
      <c r="B102" s="193"/>
      <c r="C102" s="194" t="s">
        <v>101</v>
      </c>
      <c r="D102" s="194"/>
      <c r="E102" s="112">
        <f>SUM(E96:E101)</f>
        <v>755</v>
      </c>
      <c r="F102" s="113">
        <v>99</v>
      </c>
      <c r="G102" s="114">
        <f>SUM(G96:G101)</f>
        <v>24.34</v>
      </c>
      <c r="H102" s="114">
        <f>SUM(H96:H101)</f>
        <v>24.341000000000001</v>
      </c>
      <c r="I102" s="114">
        <f>SUM(I96:I101)</f>
        <v>79</v>
      </c>
      <c r="J102" s="114">
        <f>SUM(J96:J101)</f>
        <v>616.23</v>
      </c>
      <c r="K102" s="115"/>
    </row>
    <row r="103" spans="1:11" ht="24.95" customHeight="1">
      <c r="B103" s="193" t="s">
        <v>65</v>
      </c>
      <c r="C103" s="99" t="s">
        <v>116</v>
      </c>
      <c r="D103" s="100" t="s">
        <v>117</v>
      </c>
      <c r="E103" s="96">
        <v>60</v>
      </c>
      <c r="F103" s="97"/>
      <c r="G103" s="104">
        <v>1.26</v>
      </c>
      <c r="H103" s="104">
        <v>3.11</v>
      </c>
      <c r="I103" s="104">
        <v>4.46</v>
      </c>
      <c r="J103" s="96">
        <v>51</v>
      </c>
    </row>
    <row r="104" spans="1:11" s="91" customFormat="1" ht="27.2" customHeight="1">
      <c r="A104" s="88"/>
      <c r="B104" s="193"/>
      <c r="C104" s="119" t="s">
        <v>108</v>
      </c>
      <c r="D104" s="103" t="s">
        <v>109</v>
      </c>
      <c r="E104" s="97">
        <v>200</v>
      </c>
      <c r="F104" s="97"/>
      <c r="G104" s="105">
        <v>4.7</v>
      </c>
      <c r="H104" s="104">
        <v>4.3</v>
      </c>
      <c r="I104" s="104">
        <v>15.42</v>
      </c>
      <c r="J104" s="105">
        <v>102.7</v>
      </c>
    </row>
    <row r="105" spans="1:11" ht="22.5" customHeight="1">
      <c r="B105" s="193"/>
      <c r="C105" s="106" t="s">
        <v>34</v>
      </c>
      <c r="D105" s="122" t="s">
        <v>158</v>
      </c>
      <c r="E105" s="123">
        <v>90</v>
      </c>
      <c r="F105" s="97"/>
      <c r="G105" s="106">
        <v>15.19</v>
      </c>
      <c r="H105" s="106">
        <v>6.48</v>
      </c>
      <c r="I105" s="106">
        <v>1.17</v>
      </c>
      <c r="J105" s="106">
        <v>123.83</v>
      </c>
    </row>
    <row r="106" spans="1:11" ht="27.75" customHeight="1">
      <c r="B106" s="193"/>
      <c r="C106" s="96">
        <v>487</v>
      </c>
      <c r="D106" s="103" t="s">
        <v>135</v>
      </c>
      <c r="E106" s="96">
        <v>150</v>
      </c>
      <c r="F106" s="97"/>
      <c r="G106" s="104">
        <v>3.17</v>
      </c>
      <c r="H106" s="105">
        <v>3.54</v>
      </c>
      <c r="I106" s="104">
        <v>24.617999999999999</v>
      </c>
      <c r="J106" s="104">
        <v>143.143</v>
      </c>
    </row>
    <row r="107" spans="1:11">
      <c r="B107" s="193"/>
      <c r="C107" s="96" t="s">
        <v>106</v>
      </c>
      <c r="D107" s="103" t="s">
        <v>107</v>
      </c>
      <c r="E107" s="117">
        <v>200</v>
      </c>
      <c r="F107" s="97"/>
      <c r="G107" s="118">
        <v>0.59</v>
      </c>
      <c r="H107" s="118">
        <v>0.05</v>
      </c>
      <c r="I107" s="118">
        <v>18.579999999999998</v>
      </c>
      <c r="J107" s="118">
        <v>77.94</v>
      </c>
    </row>
    <row r="108" spans="1:11">
      <c r="B108" s="193"/>
      <c r="C108" s="104"/>
      <c r="D108" s="103" t="s">
        <v>21</v>
      </c>
      <c r="E108" s="96">
        <v>40</v>
      </c>
      <c r="F108" s="97"/>
      <c r="G108" s="104">
        <v>3.16</v>
      </c>
      <c r="H108" s="105">
        <v>0.4</v>
      </c>
      <c r="I108" s="104">
        <v>19.32</v>
      </c>
      <c r="J108" s="96">
        <v>94</v>
      </c>
    </row>
    <row r="109" spans="1:11">
      <c r="B109" s="193"/>
      <c r="C109" s="104"/>
      <c r="D109" s="103" t="s">
        <v>100</v>
      </c>
      <c r="E109" s="96">
        <v>50</v>
      </c>
      <c r="F109" s="97"/>
      <c r="G109" s="105">
        <v>3.3</v>
      </c>
      <c r="H109" s="105">
        <v>0.6</v>
      </c>
      <c r="I109" s="104">
        <v>19.829999999999998</v>
      </c>
      <c r="J109" s="96">
        <v>99</v>
      </c>
    </row>
    <row r="110" spans="1:11">
      <c r="B110" s="193"/>
      <c r="C110" s="194" t="s">
        <v>101</v>
      </c>
      <c r="D110" s="194"/>
      <c r="E110" s="112">
        <f>SUM(E103:E109)</f>
        <v>790</v>
      </c>
      <c r="F110" s="113">
        <v>99</v>
      </c>
      <c r="G110" s="114">
        <f>SUM(G103:G109)</f>
        <v>31.37</v>
      </c>
      <c r="H110" s="114">
        <f>SUM(H103:H109)</f>
        <v>18.48</v>
      </c>
      <c r="I110" s="114">
        <f>SUM(I103:I109)</f>
        <v>103.39799999999998</v>
      </c>
      <c r="J110" s="114">
        <f>SUM(J103:J109)</f>
        <v>691.61300000000006</v>
      </c>
      <c r="K110" s="115"/>
    </row>
    <row r="111" spans="1:11">
      <c r="B111" s="193" t="s">
        <v>70</v>
      </c>
      <c r="C111" s="96" t="s">
        <v>102</v>
      </c>
      <c r="D111" s="103" t="s">
        <v>103</v>
      </c>
      <c r="E111" s="96">
        <v>60</v>
      </c>
      <c r="F111" s="97"/>
      <c r="G111" s="104">
        <v>1.01</v>
      </c>
      <c r="H111" s="105">
        <v>4.0999999999999996</v>
      </c>
      <c r="I111" s="104">
        <v>2.98</v>
      </c>
      <c r="J111" s="104">
        <v>53.15</v>
      </c>
    </row>
    <row r="112" spans="1:11" ht="31.5">
      <c r="B112" s="193"/>
      <c r="C112" s="96" t="s">
        <v>104</v>
      </c>
      <c r="D112" s="103" t="s">
        <v>136</v>
      </c>
      <c r="E112" s="96">
        <v>200</v>
      </c>
      <c r="F112" s="97"/>
      <c r="G112" s="105">
        <v>3.1</v>
      </c>
      <c r="H112" s="104">
        <v>4</v>
      </c>
      <c r="I112" s="104">
        <v>15.2</v>
      </c>
      <c r="J112" s="105">
        <v>115.9</v>
      </c>
    </row>
    <row r="113" spans="2:11" s="136" customFormat="1" ht="18.600000000000001" customHeight="1">
      <c r="B113" s="193"/>
      <c r="C113" s="96" t="s">
        <v>71</v>
      </c>
      <c r="D113" s="100" t="s">
        <v>137</v>
      </c>
      <c r="E113" s="96" t="s">
        <v>138</v>
      </c>
      <c r="F113" s="97"/>
      <c r="G113" s="104">
        <v>12.93</v>
      </c>
      <c r="H113" s="104">
        <v>16.22</v>
      </c>
      <c r="I113" s="104">
        <v>11.76</v>
      </c>
      <c r="J113" s="104">
        <v>244.79</v>
      </c>
    </row>
    <row r="114" spans="2:11">
      <c r="B114" s="193"/>
      <c r="C114" s="132">
        <v>171</v>
      </c>
      <c r="D114" s="133" t="s">
        <v>139</v>
      </c>
      <c r="E114" s="132">
        <v>150</v>
      </c>
      <c r="F114" s="97"/>
      <c r="G114" s="134">
        <v>6.6</v>
      </c>
      <c r="H114" s="134">
        <v>8.9</v>
      </c>
      <c r="I114" s="134">
        <v>32.4</v>
      </c>
      <c r="J114" s="134">
        <v>237</v>
      </c>
    </row>
    <row r="115" spans="2:11">
      <c r="B115" s="193"/>
      <c r="C115" s="96" t="s">
        <v>106</v>
      </c>
      <c r="D115" s="103" t="s">
        <v>107</v>
      </c>
      <c r="E115" s="96">
        <v>200</v>
      </c>
      <c r="F115" s="97"/>
      <c r="G115" s="104">
        <v>0.59</v>
      </c>
      <c r="H115" s="104">
        <v>0.05</v>
      </c>
      <c r="I115" s="104">
        <v>18.579999999999998</v>
      </c>
      <c r="J115" s="104">
        <v>77.94</v>
      </c>
    </row>
    <row r="116" spans="2:11">
      <c r="B116" s="193"/>
      <c r="C116" s="104"/>
      <c r="D116" s="103" t="s">
        <v>21</v>
      </c>
      <c r="E116" s="96">
        <v>40</v>
      </c>
      <c r="F116" s="97"/>
      <c r="G116" s="104">
        <v>3.16</v>
      </c>
      <c r="H116" s="105">
        <v>0.4</v>
      </c>
      <c r="I116" s="104">
        <v>19.32</v>
      </c>
      <c r="J116" s="96">
        <v>94</v>
      </c>
    </row>
    <row r="117" spans="2:11">
      <c r="B117" s="193"/>
      <c r="C117" s="104"/>
      <c r="D117" s="103" t="s">
        <v>100</v>
      </c>
      <c r="E117" s="96">
        <v>50</v>
      </c>
      <c r="F117" s="97"/>
      <c r="G117" s="105">
        <v>3.3</v>
      </c>
      <c r="H117" s="105">
        <v>0.6</v>
      </c>
      <c r="I117" s="104">
        <v>19.829999999999998</v>
      </c>
      <c r="J117" s="96">
        <v>99</v>
      </c>
    </row>
    <row r="118" spans="2:11">
      <c r="B118" s="193"/>
      <c r="C118" s="194" t="s">
        <v>101</v>
      </c>
      <c r="D118" s="194"/>
      <c r="E118" s="112">
        <v>820</v>
      </c>
      <c r="F118" s="113">
        <v>99</v>
      </c>
      <c r="G118" s="114">
        <f>SUM(G111:G117)</f>
        <v>30.69</v>
      </c>
      <c r="H118" s="114">
        <f>SUM(H111:H117)</f>
        <v>34.269999999999996</v>
      </c>
      <c r="I118" s="114">
        <f>SUM(I111:I117)</f>
        <v>120.06999999999998</v>
      </c>
      <c r="J118" s="114">
        <f>SUM(J111:J117)</f>
        <v>921.78</v>
      </c>
      <c r="K118" s="115"/>
    </row>
    <row r="119" spans="2:11" ht="31.5">
      <c r="B119" s="193" t="s">
        <v>74</v>
      </c>
      <c r="C119" s="99"/>
      <c r="D119" s="100" t="s">
        <v>140</v>
      </c>
      <c r="E119" s="96">
        <v>60</v>
      </c>
      <c r="F119" s="97"/>
      <c r="G119" s="104">
        <v>1.89</v>
      </c>
      <c r="H119" s="104">
        <v>3.74</v>
      </c>
      <c r="I119" s="104">
        <v>7.12</v>
      </c>
      <c r="J119" s="104">
        <v>69.97</v>
      </c>
    </row>
    <row r="120" spans="2:11" ht="31.5">
      <c r="B120" s="193"/>
      <c r="C120" s="96" t="s">
        <v>98</v>
      </c>
      <c r="D120" s="103" t="s">
        <v>99</v>
      </c>
      <c r="E120" s="117">
        <v>205</v>
      </c>
      <c r="F120" s="97"/>
      <c r="G120" s="118">
        <v>1.53</v>
      </c>
      <c r="H120" s="139">
        <v>4.9000000000000004</v>
      </c>
      <c r="I120" s="118">
        <v>7.94</v>
      </c>
      <c r="J120" s="118">
        <v>82.42</v>
      </c>
    </row>
    <row r="121" spans="2:11">
      <c r="B121" s="193"/>
      <c r="C121" s="96" t="s">
        <v>87</v>
      </c>
      <c r="D121" s="103" t="s">
        <v>141</v>
      </c>
      <c r="E121" s="117">
        <v>90</v>
      </c>
      <c r="F121" s="97"/>
      <c r="G121" s="129">
        <v>22.3</v>
      </c>
      <c r="H121" s="129">
        <v>6.8</v>
      </c>
      <c r="I121" s="129">
        <v>5.3</v>
      </c>
      <c r="J121" s="106">
        <f>I121*4+H121*9+G121*4</f>
        <v>171.6</v>
      </c>
    </row>
    <row r="122" spans="2:11" ht="31.5">
      <c r="B122" s="193"/>
      <c r="C122" s="96" t="s">
        <v>84</v>
      </c>
      <c r="D122" s="103" t="s">
        <v>85</v>
      </c>
      <c r="E122" s="117">
        <v>155</v>
      </c>
      <c r="F122" s="97"/>
      <c r="G122" s="118">
        <v>3.24</v>
      </c>
      <c r="H122" s="118">
        <v>6.82</v>
      </c>
      <c r="I122" s="118">
        <v>22.25</v>
      </c>
      <c r="J122" s="118">
        <v>163.78</v>
      </c>
    </row>
    <row r="123" spans="2:11">
      <c r="B123" s="193"/>
      <c r="C123" s="96" t="s">
        <v>106</v>
      </c>
      <c r="D123" s="103" t="s">
        <v>107</v>
      </c>
      <c r="E123" s="117">
        <v>200</v>
      </c>
      <c r="F123" s="97"/>
      <c r="G123" s="118">
        <v>0.59</v>
      </c>
      <c r="H123" s="118">
        <v>0.05</v>
      </c>
      <c r="I123" s="118">
        <v>18.579999999999998</v>
      </c>
      <c r="J123" s="118">
        <v>77.94</v>
      </c>
    </row>
    <row r="124" spans="2:11">
      <c r="B124" s="193"/>
      <c r="C124" s="104"/>
      <c r="D124" s="103" t="s">
        <v>21</v>
      </c>
      <c r="E124" s="96">
        <v>40</v>
      </c>
      <c r="F124" s="97"/>
      <c r="G124" s="104">
        <v>3.16</v>
      </c>
      <c r="H124" s="105">
        <v>0.4</v>
      </c>
      <c r="I124" s="104">
        <v>19.32</v>
      </c>
      <c r="J124" s="96">
        <v>94</v>
      </c>
    </row>
    <row r="125" spans="2:11">
      <c r="B125" s="193"/>
      <c r="C125" s="104"/>
      <c r="D125" s="103" t="s">
        <v>100</v>
      </c>
      <c r="E125" s="96">
        <v>50</v>
      </c>
      <c r="F125" s="97"/>
      <c r="G125" s="105">
        <v>3.3</v>
      </c>
      <c r="H125" s="105">
        <v>0.6</v>
      </c>
      <c r="I125" s="104">
        <v>19.829999999999998</v>
      </c>
      <c r="J125" s="96">
        <v>99</v>
      </c>
    </row>
    <row r="126" spans="2:11">
      <c r="B126" s="193"/>
      <c r="C126" s="194" t="s">
        <v>101</v>
      </c>
      <c r="D126" s="194"/>
      <c r="E126" s="130">
        <f>SUM(E119:E125)</f>
        <v>800</v>
      </c>
      <c r="F126" s="113">
        <v>99</v>
      </c>
      <c r="G126" s="131">
        <f>SUM(G119:G125)</f>
        <v>36.01</v>
      </c>
      <c r="H126" s="131">
        <f>SUM(H119:H125)</f>
        <v>23.310000000000002</v>
      </c>
      <c r="I126" s="131">
        <f>SUM(I119:I125)</f>
        <v>100.33999999999999</v>
      </c>
      <c r="J126" s="131">
        <f>SUM(J119:J125)</f>
        <v>758.71</v>
      </c>
      <c r="K126" s="115"/>
    </row>
    <row r="127" spans="2:11">
      <c r="B127" s="193" t="s">
        <v>77</v>
      </c>
      <c r="C127" s="119" t="s">
        <v>111</v>
      </c>
      <c r="D127" s="120" t="s">
        <v>112</v>
      </c>
      <c r="E127" s="97">
        <v>60</v>
      </c>
      <c r="F127" s="97"/>
      <c r="G127" s="121">
        <v>1.66</v>
      </c>
      <c r="H127" s="121">
        <v>4.5</v>
      </c>
      <c r="I127" s="121">
        <v>7.01</v>
      </c>
      <c r="J127" s="121">
        <f>I127*4+H127*9+G127*4</f>
        <v>75.179999999999993</v>
      </c>
    </row>
    <row r="128" spans="2:11">
      <c r="B128" s="193"/>
      <c r="C128" s="119"/>
      <c r="D128" s="120" t="s">
        <v>142</v>
      </c>
      <c r="E128" s="97">
        <v>205</v>
      </c>
      <c r="F128" s="97"/>
      <c r="G128" s="104">
        <v>2.0099999999999998</v>
      </c>
      <c r="H128" s="104">
        <v>4.01</v>
      </c>
      <c r="I128" s="104">
        <v>9.48</v>
      </c>
      <c r="J128" s="105">
        <v>82.6</v>
      </c>
    </row>
    <row r="129" spans="2:16" s="91" customFormat="1" ht="27.95" customHeight="1">
      <c r="B129" s="193"/>
      <c r="C129" s="104" t="s">
        <v>110</v>
      </c>
      <c r="D129" s="103" t="s">
        <v>157</v>
      </c>
      <c r="E129" s="96">
        <v>200</v>
      </c>
      <c r="F129" s="97"/>
      <c r="G129" s="104">
        <v>18.100000000000001</v>
      </c>
      <c r="H129" s="104">
        <v>13.5</v>
      </c>
      <c r="I129" s="104">
        <v>33.700000000000003</v>
      </c>
      <c r="J129" s="104">
        <v>328.4</v>
      </c>
    </row>
    <row r="130" spans="2:16">
      <c r="B130" s="193"/>
      <c r="C130" s="96" t="s">
        <v>106</v>
      </c>
      <c r="D130" s="103" t="s">
        <v>107</v>
      </c>
      <c r="E130" s="117">
        <v>200</v>
      </c>
      <c r="F130" s="97"/>
      <c r="G130" s="118">
        <v>0.59</v>
      </c>
      <c r="H130" s="118">
        <v>0.05</v>
      </c>
      <c r="I130" s="118">
        <v>18.579999999999998</v>
      </c>
      <c r="J130" s="118">
        <v>77.94</v>
      </c>
    </row>
    <row r="131" spans="2:16">
      <c r="B131" s="193"/>
      <c r="C131" s="104"/>
      <c r="D131" s="103" t="s">
        <v>21</v>
      </c>
      <c r="E131" s="96">
        <v>40</v>
      </c>
      <c r="F131" s="97"/>
      <c r="G131" s="104">
        <v>3.16</v>
      </c>
      <c r="H131" s="105">
        <v>0.4</v>
      </c>
      <c r="I131" s="104">
        <v>19.32</v>
      </c>
      <c r="J131" s="96">
        <v>94</v>
      </c>
    </row>
    <row r="132" spans="2:16">
      <c r="B132" s="193"/>
      <c r="C132" s="104"/>
      <c r="D132" s="103" t="s">
        <v>100</v>
      </c>
      <c r="E132" s="96">
        <v>50</v>
      </c>
      <c r="F132" s="97"/>
      <c r="G132" s="105">
        <v>3.3</v>
      </c>
      <c r="H132" s="105">
        <v>0.6</v>
      </c>
      <c r="I132" s="104">
        <v>19.829999999999998</v>
      </c>
      <c r="J132" s="96">
        <v>99</v>
      </c>
    </row>
    <row r="133" spans="2:16">
      <c r="B133" s="193"/>
      <c r="C133" s="194" t="s">
        <v>101</v>
      </c>
      <c r="D133" s="194"/>
      <c r="E133" s="112">
        <v>830</v>
      </c>
      <c r="F133" s="113">
        <v>99</v>
      </c>
      <c r="G133" s="114">
        <f>SUM(G127:G132)</f>
        <v>28.820000000000004</v>
      </c>
      <c r="H133" s="114">
        <f>SUM(H127:H132)</f>
        <v>23.06</v>
      </c>
      <c r="I133" s="114">
        <f>SUM(I127:I132)</f>
        <v>107.92</v>
      </c>
      <c r="J133" s="114">
        <f>SUM(J127:J132)</f>
        <v>757.11999999999989</v>
      </c>
      <c r="K133" s="115"/>
    </row>
    <row r="134" spans="2:16" ht="36.6" customHeight="1">
      <c r="B134" s="193" t="s">
        <v>79</v>
      </c>
      <c r="C134" s="96"/>
      <c r="D134" s="100" t="s">
        <v>143</v>
      </c>
      <c r="E134" s="96">
        <v>60</v>
      </c>
      <c r="F134" s="97"/>
      <c r="G134" s="104">
        <v>1.26</v>
      </c>
      <c r="H134" s="104">
        <v>3.11</v>
      </c>
      <c r="I134" s="104">
        <v>4.46</v>
      </c>
      <c r="J134" s="96">
        <v>51</v>
      </c>
    </row>
    <row r="135" spans="2:16" ht="33.75" customHeight="1">
      <c r="B135" s="193"/>
      <c r="C135" s="96" t="s">
        <v>104</v>
      </c>
      <c r="D135" s="103" t="s">
        <v>109</v>
      </c>
      <c r="E135" s="96">
        <v>200</v>
      </c>
      <c r="F135" s="97"/>
      <c r="G135" s="105">
        <v>4.7</v>
      </c>
      <c r="H135" s="104">
        <v>4.3</v>
      </c>
      <c r="I135" s="104">
        <v>15.42</v>
      </c>
      <c r="J135" s="105">
        <v>102.7</v>
      </c>
    </row>
    <row r="136" spans="2:16">
      <c r="B136" s="193"/>
      <c r="C136" s="106" t="s">
        <v>71</v>
      </c>
      <c r="D136" s="109" t="s">
        <v>160</v>
      </c>
      <c r="E136" s="110">
        <v>90</v>
      </c>
      <c r="F136" s="97">
        <v>13.28</v>
      </c>
      <c r="G136" s="106">
        <v>14.49</v>
      </c>
      <c r="H136" s="106">
        <v>12.7</v>
      </c>
      <c r="I136" s="106">
        <v>234.34</v>
      </c>
      <c r="J136" s="106">
        <v>215.73</v>
      </c>
    </row>
    <row r="137" spans="2:16">
      <c r="B137" s="193"/>
      <c r="C137" s="96" t="s">
        <v>45</v>
      </c>
      <c r="D137" s="135" t="s">
        <v>126</v>
      </c>
      <c r="E137" s="110">
        <v>150</v>
      </c>
      <c r="F137" s="97"/>
      <c r="G137" s="106">
        <v>3.45</v>
      </c>
      <c r="H137" s="106">
        <v>4.1900000000000004</v>
      </c>
      <c r="I137" s="106">
        <v>18.96</v>
      </c>
      <c r="J137" s="106">
        <f>I137*4+H137*9+G137*4</f>
        <v>127.35000000000001</v>
      </c>
    </row>
    <row r="138" spans="2:16">
      <c r="B138" s="193"/>
      <c r="C138" s="96" t="s">
        <v>106</v>
      </c>
      <c r="D138" s="103" t="s">
        <v>107</v>
      </c>
      <c r="E138" s="117">
        <v>200</v>
      </c>
      <c r="F138" s="97"/>
      <c r="G138" s="118">
        <v>0.59</v>
      </c>
      <c r="H138" s="118">
        <v>0.05</v>
      </c>
      <c r="I138" s="118">
        <v>18.579999999999998</v>
      </c>
      <c r="J138" s="118">
        <v>77.94</v>
      </c>
    </row>
    <row r="139" spans="2:16">
      <c r="B139" s="193"/>
      <c r="C139" s="104"/>
      <c r="D139" s="103" t="s">
        <v>21</v>
      </c>
      <c r="E139" s="96">
        <v>40</v>
      </c>
      <c r="F139" s="97"/>
      <c r="G139" s="104">
        <v>3.16</v>
      </c>
      <c r="H139" s="105">
        <v>0.4</v>
      </c>
      <c r="I139" s="104">
        <v>19.32</v>
      </c>
      <c r="J139" s="96">
        <v>94</v>
      </c>
    </row>
    <row r="140" spans="2:16">
      <c r="B140" s="193"/>
      <c r="C140" s="104"/>
      <c r="D140" s="103" t="s">
        <v>100</v>
      </c>
      <c r="E140" s="96">
        <v>50</v>
      </c>
      <c r="F140" s="97"/>
      <c r="G140" s="105">
        <v>3.3</v>
      </c>
      <c r="H140" s="105">
        <v>0.6</v>
      </c>
      <c r="I140" s="104">
        <v>19.829999999999998</v>
      </c>
      <c r="J140" s="96">
        <v>99</v>
      </c>
    </row>
    <row r="141" spans="2:16">
      <c r="B141" s="98"/>
      <c r="C141" s="194" t="s">
        <v>101</v>
      </c>
      <c r="D141" s="194"/>
      <c r="E141" s="112">
        <f>SUM(E134:E140)</f>
        <v>790</v>
      </c>
      <c r="F141" s="113">
        <v>99</v>
      </c>
      <c r="G141" s="114">
        <f>SUM(G134:G140)</f>
        <v>30.95</v>
      </c>
      <c r="H141" s="114">
        <f>SUM(H134:H140)</f>
        <v>25.35</v>
      </c>
      <c r="I141" s="114">
        <f>SUM(I134:I140)</f>
        <v>330.90999999999997</v>
      </c>
      <c r="J141" s="114">
        <f>SUM(J134:J140)</f>
        <v>767.72</v>
      </c>
      <c r="K141" s="115"/>
    </row>
    <row r="142" spans="2:16" ht="31.5">
      <c r="B142" s="193" t="s">
        <v>80</v>
      </c>
      <c r="C142" s="96" t="s">
        <v>124</v>
      </c>
      <c r="D142" s="103" t="s">
        <v>125</v>
      </c>
      <c r="E142" s="96">
        <v>60</v>
      </c>
      <c r="F142" s="97"/>
      <c r="G142" s="104">
        <v>1.07</v>
      </c>
      <c r="H142" s="104">
        <v>3.29</v>
      </c>
      <c r="I142" s="104">
        <v>4.21</v>
      </c>
      <c r="J142" s="104">
        <v>50.52</v>
      </c>
      <c r="L142" s="140"/>
      <c r="M142" s="108"/>
      <c r="N142" s="108"/>
      <c r="O142" s="108"/>
      <c r="P142" s="108"/>
    </row>
    <row r="143" spans="2:16" ht="31.5">
      <c r="B143" s="193"/>
      <c r="C143" s="96" t="s">
        <v>118</v>
      </c>
      <c r="D143" s="103" t="s">
        <v>105</v>
      </c>
      <c r="E143" s="96">
        <v>205</v>
      </c>
      <c r="F143" s="97"/>
      <c r="G143" s="104">
        <v>1.79</v>
      </c>
      <c r="H143" s="104">
        <v>6.03</v>
      </c>
      <c r="I143" s="104">
        <v>14.48</v>
      </c>
      <c r="J143" s="104">
        <v>119.65</v>
      </c>
      <c r="L143" s="140"/>
      <c r="M143" s="108"/>
      <c r="N143" s="108"/>
      <c r="O143" s="108"/>
      <c r="P143" s="108"/>
    </row>
    <row r="144" spans="2:16" ht="31.5">
      <c r="B144" s="193"/>
      <c r="C144" s="96" t="s">
        <v>144</v>
      </c>
      <c r="D144" s="103" t="s">
        <v>145</v>
      </c>
      <c r="E144" s="96">
        <v>205</v>
      </c>
      <c r="F144" s="97"/>
      <c r="G144" s="105">
        <v>21.54</v>
      </c>
      <c r="H144" s="104">
        <v>12.65</v>
      </c>
      <c r="I144" s="104">
        <v>42.02</v>
      </c>
      <c r="J144" s="105">
        <v>363.55</v>
      </c>
      <c r="L144" s="140"/>
      <c r="M144" s="141"/>
      <c r="N144" s="108"/>
      <c r="O144" s="108"/>
      <c r="P144" s="141"/>
    </row>
    <row r="145" spans="2:16" ht="21.95" customHeight="1">
      <c r="B145" s="193"/>
      <c r="C145" s="96" t="s">
        <v>106</v>
      </c>
      <c r="D145" s="103" t="s">
        <v>107</v>
      </c>
      <c r="E145" s="96">
        <v>200</v>
      </c>
      <c r="F145" s="97"/>
      <c r="G145" s="104">
        <v>0.59</v>
      </c>
      <c r="H145" s="104">
        <v>0.05</v>
      </c>
      <c r="I145" s="104">
        <v>18.579999999999998</v>
      </c>
      <c r="J145" s="104">
        <v>77.94</v>
      </c>
      <c r="L145" s="140"/>
      <c r="M145" s="108"/>
      <c r="N145" s="108"/>
      <c r="O145" s="108"/>
      <c r="P145" s="108"/>
    </row>
    <row r="146" spans="2:16">
      <c r="B146" s="193"/>
      <c r="C146" s="104"/>
      <c r="D146" s="103" t="s">
        <v>21</v>
      </c>
      <c r="E146" s="96">
        <v>40</v>
      </c>
      <c r="F146" s="97"/>
      <c r="G146" s="104">
        <v>3.16</v>
      </c>
      <c r="H146" s="105">
        <v>0.4</v>
      </c>
      <c r="I146" s="104">
        <v>19.32</v>
      </c>
      <c r="J146" s="96">
        <v>94</v>
      </c>
      <c r="L146" s="140"/>
      <c r="M146" s="108"/>
      <c r="N146" s="141"/>
      <c r="O146" s="108"/>
      <c r="P146" s="140"/>
    </row>
    <row r="147" spans="2:16">
      <c r="B147" s="193"/>
      <c r="C147" s="104"/>
      <c r="D147" s="103" t="s">
        <v>100</v>
      </c>
      <c r="E147" s="96">
        <v>50</v>
      </c>
      <c r="F147" s="97"/>
      <c r="G147" s="105">
        <v>3.3</v>
      </c>
      <c r="H147" s="105">
        <v>0.6</v>
      </c>
      <c r="I147" s="104">
        <v>19.829999999999998</v>
      </c>
      <c r="J147" s="96">
        <v>99</v>
      </c>
      <c r="L147" s="140"/>
      <c r="M147" s="141"/>
      <c r="N147" s="141"/>
      <c r="O147" s="108"/>
      <c r="P147" s="140"/>
    </row>
    <row r="148" spans="2:16">
      <c r="B148" s="98"/>
      <c r="C148" s="194" t="s">
        <v>101</v>
      </c>
      <c r="D148" s="194"/>
      <c r="E148" s="112">
        <f>SUM(E142:E147)</f>
        <v>760</v>
      </c>
      <c r="F148" s="113">
        <v>99</v>
      </c>
      <c r="G148" s="114">
        <f>SUM(G142:G147)</f>
        <v>31.45</v>
      </c>
      <c r="H148" s="114">
        <f>SUM(H142:H147)</f>
        <v>23.02</v>
      </c>
      <c r="I148" s="114">
        <f>SUM(I142:I147)</f>
        <v>118.44000000000001</v>
      </c>
      <c r="J148" s="114">
        <f>SUM(J142:J147)</f>
        <v>804.66000000000008</v>
      </c>
      <c r="L148" s="142"/>
      <c r="M148" s="143"/>
      <c r="N148" s="143"/>
      <c r="O148" s="143"/>
      <c r="P148" s="143"/>
    </row>
    <row r="149" spans="2:16" ht="31.5">
      <c r="B149" s="193" t="s">
        <v>82</v>
      </c>
      <c r="C149" s="202" t="s">
        <v>146</v>
      </c>
      <c r="D149" s="203" t="s">
        <v>161</v>
      </c>
      <c r="E149" s="202">
        <v>60</v>
      </c>
      <c r="F149" s="204">
        <v>0.53</v>
      </c>
      <c r="G149" s="204">
        <v>5.0599999999999996</v>
      </c>
      <c r="H149" s="204">
        <v>1.98</v>
      </c>
      <c r="I149" s="205">
        <v>55.61</v>
      </c>
      <c r="J149" s="104">
        <v>55.61</v>
      </c>
      <c r="K149" s="115"/>
    </row>
    <row r="150" spans="2:16" s="91" customFormat="1" ht="30.75" customHeight="1">
      <c r="B150" s="193"/>
      <c r="C150" s="96" t="s">
        <v>104</v>
      </c>
      <c r="D150" s="103" t="s">
        <v>115</v>
      </c>
      <c r="E150" s="96">
        <v>200</v>
      </c>
      <c r="F150" s="97"/>
      <c r="G150" s="105">
        <v>4.0999999999999996</v>
      </c>
      <c r="H150" s="104">
        <v>4.3</v>
      </c>
      <c r="I150" s="104">
        <v>15.2</v>
      </c>
      <c r="J150" s="105">
        <v>115.9</v>
      </c>
    </row>
    <row r="151" spans="2:16" s="91" customFormat="1" ht="20.45" customHeight="1">
      <c r="B151" s="193"/>
      <c r="C151" s="96"/>
      <c r="D151" s="135" t="s">
        <v>83</v>
      </c>
      <c r="E151" s="123">
        <v>90</v>
      </c>
      <c r="F151" s="128"/>
      <c r="G151" s="116">
        <v>21.57</v>
      </c>
      <c r="H151" s="144">
        <v>9.0500000000000007</v>
      </c>
      <c r="I151" s="116">
        <v>3.46</v>
      </c>
      <c r="J151" s="144">
        <v>163.63999999999999</v>
      </c>
    </row>
    <row r="152" spans="2:16" ht="31.5">
      <c r="B152" s="193"/>
      <c r="C152" s="96" t="s">
        <v>84</v>
      </c>
      <c r="D152" s="103" t="s">
        <v>85</v>
      </c>
      <c r="E152" s="117">
        <v>155</v>
      </c>
      <c r="F152" s="97"/>
      <c r="G152" s="118">
        <v>3.24</v>
      </c>
      <c r="H152" s="118">
        <v>6.82</v>
      </c>
      <c r="I152" s="118">
        <v>22.25</v>
      </c>
      <c r="J152" s="118">
        <v>163.78</v>
      </c>
    </row>
    <row r="153" spans="2:16">
      <c r="B153" s="193"/>
      <c r="C153" s="96" t="s">
        <v>106</v>
      </c>
      <c r="D153" s="103" t="s">
        <v>107</v>
      </c>
      <c r="E153" s="117">
        <v>200</v>
      </c>
      <c r="F153" s="97"/>
      <c r="G153" s="118">
        <v>0.59</v>
      </c>
      <c r="H153" s="118">
        <v>0.05</v>
      </c>
      <c r="I153" s="118">
        <v>18.579999999999998</v>
      </c>
      <c r="J153" s="118">
        <v>77.94</v>
      </c>
    </row>
    <row r="154" spans="2:16">
      <c r="B154" s="193"/>
      <c r="C154" s="104"/>
      <c r="D154" s="103" t="s">
        <v>21</v>
      </c>
      <c r="E154" s="96">
        <v>40</v>
      </c>
      <c r="F154" s="97"/>
      <c r="G154" s="104">
        <v>3.16</v>
      </c>
      <c r="H154" s="105">
        <v>0.4</v>
      </c>
      <c r="I154" s="104">
        <v>19.32</v>
      </c>
      <c r="J154" s="96">
        <v>94</v>
      </c>
    </row>
    <row r="155" spans="2:16">
      <c r="B155" s="193"/>
      <c r="C155" s="104"/>
      <c r="D155" s="103" t="s">
        <v>100</v>
      </c>
      <c r="E155" s="96">
        <v>50</v>
      </c>
      <c r="F155" s="97"/>
      <c r="G155" s="105">
        <v>3.3</v>
      </c>
      <c r="H155" s="105">
        <v>0.6</v>
      </c>
      <c r="I155" s="104">
        <v>19.829999999999998</v>
      </c>
      <c r="J155" s="96">
        <v>99</v>
      </c>
    </row>
    <row r="156" spans="2:16">
      <c r="B156" s="193"/>
      <c r="C156" s="194" t="s">
        <v>101</v>
      </c>
      <c r="D156" s="194"/>
      <c r="E156" s="112">
        <f>SUM(E149:E155)</f>
        <v>795</v>
      </c>
      <c r="F156" s="113">
        <v>99</v>
      </c>
      <c r="G156" s="114">
        <f>SUM(G149:G155)</f>
        <v>41.019999999999996</v>
      </c>
      <c r="H156" s="114">
        <f>SUM(H149:H155)</f>
        <v>23.2</v>
      </c>
      <c r="I156" s="114">
        <f>SUM(I149:I155)</f>
        <v>154.25</v>
      </c>
      <c r="J156" s="114">
        <f>SUM(J149:J155)</f>
        <v>769.86999999999989</v>
      </c>
      <c r="K156" s="115"/>
    </row>
    <row r="157" spans="2:16">
      <c r="B157" s="193" t="s">
        <v>86</v>
      </c>
      <c r="C157" s="99" t="s">
        <v>96</v>
      </c>
      <c r="D157" s="100" t="s">
        <v>97</v>
      </c>
      <c r="E157" s="99">
        <v>60</v>
      </c>
      <c r="F157" s="101"/>
      <c r="G157" s="102">
        <v>0.8</v>
      </c>
      <c r="H157" s="102">
        <v>3.0609999999999999</v>
      </c>
      <c r="I157" s="102">
        <v>4.1900000000000004</v>
      </c>
      <c r="J157" s="102">
        <v>47.54</v>
      </c>
    </row>
    <row r="158" spans="2:16" ht="31.5">
      <c r="B158" s="193"/>
      <c r="C158" s="96" t="s">
        <v>131</v>
      </c>
      <c r="D158" s="103" t="s">
        <v>132</v>
      </c>
      <c r="E158" s="96">
        <v>200</v>
      </c>
      <c r="F158" s="97"/>
      <c r="G158" s="104">
        <v>2.12</v>
      </c>
      <c r="H158" s="105">
        <v>5.3</v>
      </c>
      <c r="I158" s="104">
        <v>14.64</v>
      </c>
      <c r="J158" s="104">
        <v>115.11</v>
      </c>
    </row>
    <row r="159" spans="2:16">
      <c r="B159" s="193"/>
      <c r="C159" s="126" t="s">
        <v>87</v>
      </c>
      <c r="D159" s="103" t="s">
        <v>88</v>
      </c>
      <c r="E159" s="127">
        <v>90</v>
      </c>
      <c r="F159" s="128"/>
      <c r="G159" s="129">
        <v>13.8</v>
      </c>
      <c r="H159" s="129">
        <v>6.8</v>
      </c>
      <c r="I159" s="129">
        <v>3.64</v>
      </c>
      <c r="J159" s="129">
        <v>121.96</v>
      </c>
    </row>
    <row r="160" spans="2:16" s="136" customFormat="1" ht="17.45" customHeight="1">
      <c r="B160" s="193"/>
      <c r="C160" s="145" t="s">
        <v>89</v>
      </c>
      <c r="D160" s="146" t="s">
        <v>90</v>
      </c>
      <c r="E160" s="145">
        <v>150</v>
      </c>
      <c r="F160" s="147"/>
      <c r="G160" s="148">
        <v>3.47</v>
      </c>
      <c r="H160" s="148">
        <v>3.45</v>
      </c>
      <c r="I160" s="148">
        <v>31.61</v>
      </c>
      <c r="J160" s="148">
        <v>171.57</v>
      </c>
    </row>
    <row r="161" spans="2:11" ht="20.85" customHeight="1">
      <c r="B161" s="193"/>
      <c r="C161" s="123" t="s">
        <v>19</v>
      </c>
      <c r="D161" s="135" t="s">
        <v>20</v>
      </c>
      <c r="E161" s="149">
        <v>200</v>
      </c>
      <c r="F161" s="128"/>
      <c r="G161" s="150">
        <v>0.06</v>
      </c>
      <c r="H161" s="150">
        <v>0.01</v>
      </c>
      <c r="I161" s="150">
        <v>11.19</v>
      </c>
      <c r="J161" s="150">
        <v>46.28</v>
      </c>
    </row>
    <row r="162" spans="2:11">
      <c r="B162" s="193"/>
      <c r="C162" s="104"/>
      <c r="D162" s="103" t="s">
        <v>21</v>
      </c>
      <c r="E162" s="96">
        <v>40</v>
      </c>
      <c r="F162" s="97"/>
      <c r="G162" s="104">
        <v>3.16</v>
      </c>
      <c r="H162" s="105">
        <v>0.4</v>
      </c>
      <c r="I162" s="104">
        <v>19.32</v>
      </c>
      <c r="J162" s="96">
        <v>94</v>
      </c>
    </row>
    <row r="163" spans="2:11">
      <c r="B163" s="193"/>
      <c r="C163" s="104"/>
      <c r="D163" s="103" t="s">
        <v>100</v>
      </c>
      <c r="E163" s="96">
        <v>50</v>
      </c>
      <c r="F163" s="97"/>
      <c r="G163" s="105">
        <v>3.3</v>
      </c>
      <c r="H163" s="105">
        <v>0.6</v>
      </c>
      <c r="I163" s="104">
        <v>19.829999999999998</v>
      </c>
      <c r="J163" s="96">
        <v>99</v>
      </c>
    </row>
    <row r="164" spans="2:11">
      <c r="B164" s="193"/>
      <c r="C164" s="194" t="s">
        <v>101</v>
      </c>
      <c r="D164" s="194"/>
      <c r="E164" s="112">
        <f>SUM(E157:E163)</f>
        <v>790</v>
      </c>
      <c r="F164" s="113">
        <v>99</v>
      </c>
      <c r="G164" s="114">
        <f>SUM(G157:G163)</f>
        <v>26.709999999999997</v>
      </c>
      <c r="H164" s="114">
        <f>SUM(H157:H163)</f>
        <v>19.621000000000002</v>
      </c>
      <c r="I164" s="114">
        <f>SUM(I157:I163)</f>
        <v>104.42</v>
      </c>
      <c r="J164" s="114">
        <f>SUM(J157:J163)</f>
        <v>695.46</v>
      </c>
      <c r="K164" s="115"/>
    </row>
    <row r="165" spans="2:11">
      <c r="B165" s="151"/>
      <c r="C165" s="152"/>
      <c r="D165" s="152"/>
      <c r="E165" s="153"/>
      <c r="G165" s="154"/>
      <c r="H165" s="154"/>
      <c r="I165" s="154"/>
      <c r="J165" s="154"/>
    </row>
    <row r="166" spans="2:11" ht="15" customHeight="1">
      <c r="B166" s="199"/>
      <c r="C166" s="199"/>
      <c r="D166" s="199"/>
      <c r="E166" s="200" t="s">
        <v>7</v>
      </c>
      <c r="G166" s="200" t="s">
        <v>9</v>
      </c>
      <c r="H166" s="200"/>
      <c r="I166" s="200"/>
      <c r="J166" s="200" t="s">
        <v>10</v>
      </c>
    </row>
    <row r="167" spans="2:11">
      <c r="B167" s="199"/>
      <c r="C167" s="199"/>
      <c r="D167" s="199"/>
      <c r="E167" s="200"/>
      <c r="G167" s="155" t="s">
        <v>11</v>
      </c>
      <c r="H167" s="155" t="s">
        <v>12</v>
      </c>
      <c r="I167" s="155" t="s">
        <v>13</v>
      </c>
      <c r="J167" s="200"/>
    </row>
    <row r="168" spans="2:11" s="91" customFormat="1">
      <c r="B168" s="201" t="s">
        <v>101</v>
      </c>
      <c r="C168" s="201"/>
      <c r="D168" s="201"/>
      <c r="E168" s="156">
        <f>E19+E26+E33+E41+E49+E57+E73+E65+E80+E88+E95+E102+E110+E118+E126+E133+E141+E148+E156+E164</f>
        <v>15745</v>
      </c>
      <c r="F168" s="156"/>
      <c r="G168" s="156">
        <f>G19+G26+G33+G41+G49+G57+G73+G65+G80+G88+G95+G102+G110+G118+G126+G133+G141+G148+G156+G164</f>
        <v>616.98</v>
      </c>
      <c r="H168" s="156">
        <f>H19+H26+H33+H41+H49+H57+H73+H65+H80+H88+H95+H102+H110+H118+H126+H133+H141+H148+H156+H164</f>
        <v>494.113</v>
      </c>
      <c r="I168" s="156">
        <f>I19+I26+I33+I41+I49+I57+I73+I65+I80+I88+I95+I102+I110+I118+I126+I133+I141+I148+I156+I164</f>
        <v>2428.8180000000002</v>
      </c>
      <c r="J168" s="156">
        <f>J19+J26+J33+J41+J49+J57+J73+J65+J80+J88+J95+J102+J110+J118+J126+J133+J141+J148+J156+J164</f>
        <v>15315.562999999998</v>
      </c>
    </row>
    <row r="169" spans="2:11">
      <c r="B169" s="201" t="s">
        <v>91</v>
      </c>
      <c r="C169" s="201"/>
      <c r="D169" s="201"/>
      <c r="E169" s="132">
        <f t="shared" ref="E169:J169" si="0">E168/20</f>
        <v>787.25</v>
      </c>
      <c r="F169" s="132">
        <f t="shared" si="0"/>
        <v>0</v>
      </c>
      <c r="G169" s="132">
        <f t="shared" si="0"/>
        <v>30.849</v>
      </c>
      <c r="H169" s="132">
        <f t="shared" si="0"/>
        <v>24.705649999999999</v>
      </c>
      <c r="I169" s="132">
        <f t="shared" si="0"/>
        <v>121.44090000000001</v>
      </c>
      <c r="J169" s="132">
        <f t="shared" si="0"/>
        <v>765.77814999999987</v>
      </c>
    </row>
    <row r="170" spans="2:11">
      <c r="B170" s="201" t="s">
        <v>92</v>
      </c>
      <c r="C170" s="201"/>
      <c r="D170" s="201"/>
      <c r="E170" s="157"/>
      <c r="G170" s="158">
        <f>G169*100/77</f>
        <v>40.063636363636363</v>
      </c>
      <c r="H170" s="158">
        <f>H169*100/79</f>
        <v>31.272974683544305</v>
      </c>
      <c r="I170" s="158">
        <f>I169*100/335</f>
        <v>36.251014925373141</v>
      </c>
      <c r="J170" s="158">
        <f>J169*100/2350</f>
        <v>32.586304255319142</v>
      </c>
    </row>
    <row r="171" spans="2:11">
      <c r="B171" s="201" t="s">
        <v>93</v>
      </c>
      <c r="C171" s="201"/>
      <c r="D171" s="201"/>
      <c r="E171" s="159"/>
      <c r="G171" s="126">
        <v>77</v>
      </c>
      <c r="H171" s="126">
        <v>79</v>
      </c>
      <c r="I171" s="126">
        <v>335</v>
      </c>
      <c r="J171" s="160">
        <v>2350</v>
      </c>
    </row>
    <row r="172" spans="2:11">
      <c r="K172" s="115"/>
    </row>
    <row r="173" spans="2:11">
      <c r="C173" s="189"/>
      <c r="D173" s="189"/>
    </row>
    <row r="174" spans="2:11" ht="15.6" customHeight="1"/>
    <row r="181" ht="17.850000000000001" customHeight="1"/>
  </sheetData>
  <mergeCells count="66">
    <mergeCell ref="C173:D173"/>
    <mergeCell ref="J166:J167"/>
    <mergeCell ref="B168:D168"/>
    <mergeCell ref="B169:D169"/>
    <mergeCell ref="B170:D170"/>
    <mergeCell ref="B171:D171"/>
    <mergeCell ref="B157:B164"/>
    <mergeCell ref="C164:D164"/>
    <mergeCell ref="B166:D167"/>
    <mergeCell ref="E166:E167"/>
    <mergeCell ref="G166:I166"/>
    <mergeCell ref="C141:D141"/>
    <mergeCell ref="B142:B147"/>
    <mergeCell ref="C148:D148"/>
    <mergeCell ref="B149:B156"/>
    <mergeCell ref="C156:D156"/>
    <mergeCell ref="B119:B126"/>
    <mergeCell ref="C126:D126"/>
    <mergeCell ref="B127:B133"/>
    <mergeCell ref="C133:D133"/>
    <mergeCell ref="B134:B140"/>
    <mergeCell ref="B96:B102"/>
    <mergeCell ref="C102:D102"/>
    <mergeCell ref="B103:B110"/>
    <mergeCell ref="C110:D110"/>
    <mergeCell ref="B111:B118"/>
    <mergeCell ref="C118:D118"/>
    <mergeCell ref="B74:B80"/>
    <mergeCell ref="C80:D80"/>
    <mergeCell ref="B81:B88"/>
    <mergeCell ref="C88:D88"/>
    <mergeCell ref="B89:B95"/>
    <mergeCell ref="C95:D95"/>
    <mergeCell ref="B50:B57"/>
    <mergeCell ref="C57:D57"/>
    <mergeCell ref="B58:B65"/>
    <mergeCell ref="C65:D65"/>
    <mergeCell ref="B66:B73"/>
    <mergeCell ref="C73:D73"/>
    <mergeCell ref="B27:B33"/>
    <mergeCell ref="C33:D33"/>
    <mergeCell ref="B34:B41"/>
    <mergeCell ref="C41:D41"/>
    <mergeCell ref="B42:B49"/>
    <mergeCell ref="C49:D49"/>
    <mergeCell ref="G9:I9"/>
    <mergeCell ref="J9:J10"/>
    <mergeCell ref="B12:B19"/>
    <mergeCell ref="C19:D19"/>
    <mergeCell ref="B20:B26"/>
    <mergeCell ref="C26:D26"/>
    <mergeCell ref="B9:B10"/>
    <mergeCell ref="C9:C10"/>
    <mergeCell ref="D9:D10"/>
    <mergeCell ref="E9:E10"/>
    <mergeCell ref="F9:F10"/>
    <mergeCell ref="B6:J6"/>
    <mergeCell ref="B7:D7"/>
    <mergeCell ref="G7:I7"/>
    <mergeCell ref="B8:D8"/>
    <mergeCell ref="H8:I8"/>
    <mergeCell ref="B2:C2"/>
    <mergeCell ref="G2:I2"/>
    <mergeCell ref="G3:J3"/>
    <mergeCell ref="G4:J4"/>
    <mergeCell ref="G5:J5"/>
  </mergeCells>
  <pageMargins left="0.78749999999999998" right="0.78749999999999998" top="0.78749999999999998" bottom="0.78749999999999998" header="0.51180555555555496" footer="0.51180555555555496"/>
  <pageSetup paperSize="9" scale="50" orientation="portrait" verticalDpi="300" r:id="rId1"/>
  <rowBreaks count="2" manualBreakCount="2">
    <brk id="69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9102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завтрак 7-11 лет</vt:lpstr>
      <vt:lpstr> обед 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Габоева Мадина Ибрагимовна</dc:creator>
  <cp:lastModifiedBy>User</cp:lastModifiedBy>
  <cp:revision>52</cp:revision>
  <cp:lastPrinted>2025-08-11T08:11:48Z</cp:lastPrinted>
  <dcterms:created xsi:type="dcterms:W3CDTF">2025-01-28T16:04:20Z</dcterms:created>
  <dcterms:modified xsi:type="dcterms:W3CDTF">2025-08-11T08:14:03Z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